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0" yWindow="540" windowWidth="18855" windowHeight="19095"/>
  </bookViews>
  <sheets>
    <sheet name="Rekapitulace stavby" sheetId="1" r:id="rId1"/>
    <sheet name="1. - Stavební část" sheetId="2" r:id="rId2"/>
    <sheet name="VON - Vedlejší a ostatní ..." sheetId="3" r:id="rId3"/>
    <sheet name="Pokyny pro vyplnění" sheetId="4" r:id="rId4"/>
  </sheets>
  <definedNames>
    <definedName name="_xlnm._FilterDatabase" localSheetId="1" hidden="1">'1. - Stavební část'!$C$89:$K$512</definedName>
    <definedName name="_xlnm._FilterDatabase" localSheetId="2" hidden="1">'VON - Vedlejší a ostatní ...'!$C$78:$K$92</definedName>
    <definedName name="_xlnm.Print_Titles" localSheetId="1">'1. - Stavební část'!$89:$89</definedName>
    <definedName name="_xlnm.Print_Titles" localSheetId="0">'Rekapitulace stavby'!$49:$49</definedName>
    <definedName name="_xlnm.Print_Titles" localSheetId="2">'VON - Vedlejší a ostatní ...'!$78:$78</definedName>
    <definedName name="_xlnm.Print_Area" localSheetId="1">'1. - Stavební část'!$C$4:$J$36,'1. - Stavební část'!$C$42:$J$71,'1. - Stavební část'!$C$77:$K$512</definedName>
    <definedName name="_xlnm.Print_Area" localSheetId="3">'Pokyny pro vyplnění'!$B$2:$K$69,'Pokyny pro vyplnění'!$B$72:$K$116,'Pokyny pro vyplnění'!$B$119:$K$188,'Pokyny pro vyplnění'!$B$196:$K$216</definedName>
    <definedName name="_xlnm.Print_Area" localSheetId="0">'Rekapitulace stavby'!$D$4:$AO$33,'Rekapitulace stavby'!$C$39:$AQ$54</definedName>
    <definedName name="_xlnm.Print_Area" localSheetId="2">'VON - Vedlejší a ostatní ...'!$C$4:$J$36,'VON - Vedlejší a ostatní ...'!$C$42:$J$60,'VON - Vedlejší a ostatní ...'!$C$66:$K$92</definedName>
  </definedNames>
  <calcPr calcId="145621"/>
</workbook>
</file>

<file path=xl/calcChain.xml><?xml version="1.0" encoding="utf-8"?>
<calcChain xmlns="http://schemas.openxmlformats.org/spreadsheetml/2006/main">
  <c r="AY53" i="1" l="1"/>
  <c r="AX53" i="1"/>
  <c r="BI91" i="3"/>
  <c r="BH91" i="3"/>
  <c r="BG91" i="3"/>
  <c r="BF91" i="3"/>
  <c r="T91" i="3"/>
  <c r="R91" i="3"/>
  <c r="P91" i="3"/>
  <c r="BK91" i="3"/>
  <c r="J91" i="3"/>
  <c r="BE91" i="3"/>
  <c r="BI89" i="3"/>
  <c r="BH89" i="3"/>
  <c r="BG89" i="3"/>
  <c r="BF89" i="3"/>
  <c r="T89" i="3"/>
  <c r="T88" i="3"/>
  <c r="R89" i="3"/>
  <c r="R88" i="3"/>
  <c r="P89" i="3"/>
  <c r="P88" i="3"/>
  <c r="BK89" i="3"/>
  <c r="BK88" i="3" s="1"/>
  <c r="J88" i="3" s="1"/>
  <c r="J59" i="3" s="1"/>
  <c r="J89" i="3"/>
  <c r="BE89" i="3"/>
  <c r="BI86" i="3"/>
  <c r="BH86" i="3"/>
  <c r="BG86" i="3"/>
  <c r="BF86" i="3"/>
  <c r="T86" i="3"/>
  <c r="R86" i="3"/>
  <c r="P86" i="3"/>
  <c r="BK86" i="3"/>
  <c r="J86" i="3"/>
  <c r="BE86" i="3"/>
  <c r="BI84" i="3"/>
  <c r="BH84" i="3"/>
  <c r="BG84" i="3"/>
  <c r="BF84" i="3"/>
  <c r="T84" i="3"/>
  <c r="R84" i="3"/>
  <c r="P84" i="3"/>
  <c r="BK84" i="3"/>
  <c r="J84" i="3"/>
  <c r="BE84" i="3"/>
  <c r="BI82" i="3"/>
  <c r="F34" i="3"/>
  <c r="BD53" i="1"/>
  <c r="BH82" i="3"/>
  <c r="F33" i="3" s="1"/>
  <c r="BC53" i="1" s="1"/>
  <c r="BG82" i="3"/>
  <c r="F32" i="3"/>
  <c r="BB53" i="1" s="1"/>
  <c r="BF82" i="3"/>
  <c r="F31" i="3" s="1"/>
  <c r="BA53" i="1" s="1"/>
  <c r="J31" i="3"/>
  <c r="AW53" i="1"/>
  <c r="T82" i="3"/>
  <c r="T81" i="3"/>
  <c r="T80" i="3" s="1"/>
  <c r="T79" i="3" s="1"/>
  <c r="R82" i="3"/>
  <c r="R81" i="3"/>
  <c r="R80" i="3" s="1"/>
  <c r="R79" i="3" s="1"/>
  <c r="P82" i="3"/>
  <c r="P81" i="3"/>
  <c r="P80" i="3" s="1"/>
  <c r="P79" i="3" s="1"/>
  <c r="AU53" i="1" s="1"/>
  <c r="BK82" i="3"/>
  <c r="BK81" i="3" s="1"/>
  <c r="J82" i="3"/>
  <c r="BE82" i="3"/>
  <c r="F30" i="3" s="1"/>
  <c r="AZ53" i="1" s="1"/>
  <c r="J30" i="3"/>
  <c r="AV53" i="1" s="1"/>
  <c r="AT53" i="1" s="1"/>
  <c r="J75" i="3"/>
  <c r="F73" i="3"/>
  <c r="E71" i="3"/>
  <c r="J51" i="3"/>
  <c r="F49" i="3"/>
  <c r="E47" i="3"/>
  <c r="J18" i="3"/>
  <c r="E18" i="3"/>
  <c r="F76" i="3" s="1"/>
  <c r="F52" i="3"/>
  <c r="J17" i="3"/>
  <c r="J15" i="3"/>
  <c r="E15" i="3"/>
  <c r="F51" i="3" s="1"/>
  <c r="F75" i="3"/>
  <c r="J14" i="3"/>
  <c r="J12" i="3"/>
  <c r="J49" i="3" s="1"/>
  <c r="J73" i="3"/>
  <c r="E7" i="3"/>
  <c r="E69" i="3"/>
  <c r="E45" i="3"/>
  <c r="AY52" i="1"/>
  <c r="AX52" i="1"/>
  <c r="BI510" i="2"/>
  <c r="BH510" i="2"/>
  <c r="BG510" i="2"/>
  <c r="BF510" i="2"/>
  <c r="T510" i="2"/>
  <c r="T504" i="2" s="1"/>
  <c r="T503" i="2" s="1"/>
  <c r="R510" i="2"/>
  <c r="P510" i="2"/>
  <c r="BK510" i="2"/>
  <c r="J510" i="2"/>
  <c r="BE510" i="2"/>
  <c r="BI505" i="2"/>
  <c r="BH505" i="2"/>
  <c r="BG505" i="2"/>
  <c r="BF505" i="2"/>
  <c r="T505" i="2"/>
  <c r="R505" i="2"/>
  <c r="R504" i="2" s="1"/>
  <c r="R503" i="2" s="1"/>
  <c r="P505" i="2"/>
  <c r="P504" i="2"/>
  <c r="P503" i="2" s="1"/>
  <c r="BK505" i="2"/>
  <c r="BK504" i="2" s="1"/>
  <c r="J505" i="2"/>
  <c r="BE505" i="2"/>
  <c r="BI500" i="2"/>
  <c r="BH500" i="2"/>
  <c r="BG500" i="2"/>
  <c r="BF500" i="2"/>
  <c r="T500" i="2"/>
  <c r="T499" i="2"/>
  <c r="R500" i="2"/>
  <c r="R499" i="2"/>
  <c r="P500" i="2"/>
  <c r="P499" i="2"/>
  <c r="BK500" i="2"/>
  <c r="BK499" i="2" s="1"/>
  <c r="J499" i="2" s="1"/>
  <c r="J68" i="2" s="1"/>
  <c r="J500" i="2"/>
  <c r="BE500" i="2" s="1"/>
  <c r="BI496" i="2"/>
  <c r="BH496" i="2"/>
  <c r="BG496" i="2"/>
  <c r="BF496" i="2"/>
  <c r="T496" i="2"/>
  <c r="R496" i="2"/>
  <c r="P496" i="2"/>
  <c r="BK496" i="2"/>
  <c r="J496" i="2"/>
  <c r="BE496" i="2"/>
  <c r="BI493" i="2"/>
  <c r="BH493" i="2"/>
  <c r="BG493" i="2"/>
  <c r="BF493" i="2"/>
  <c r="T493" i="2"/>
  <c r="R493" i="2"/>
  <c r="P493" i="2"/>
  <c r="BK493" i="2"/>
  <c r="J493" i="2"/>
  <c r="BE493" i="2"/>
  <c r="BI489" i="2"/>
  <c r="BH489" i="2"/>
  <c r="BG489" i="2"/>
  <c r="BF489" i="2"/>
  <c r="T489" i="2"/>
  <c r="R489" i="2"/>
  <c r="P489" i="2"/>
  <c r="BK489" i="2"/>
  <c r="J489" i="2"/>
  <c r="BE489" i="2"/>
  <c r="BI485" i="2"/>
  <c r="BH485" i="2"/>
  <c r="BG485" i="2"/>
  <c r="BF485" i="2"/>
  <c r="T485" i="2"/>
  <c r="R485" i="2"/>
  <c r="P485" i="2"/>
  <c r="BK485" i="2"/>
  <c r="J485" i="2"/>
  <c r="BE485" i="2"/>
  <c r="BI482" i="2"/>
  <c r="BH482" i="2"/>
  <c r="BG482" i="2"/>
  <c r="BF482" i="2"/>
  <c r="T482" i="2"/>
  <c r="R482" i="2"/>
  <c r="R474" i="2" s="1"/>
  <c r="R473" i="2" s="1"/>
  <c r="P482" i="2"/>
  <c r="BK482" i="2"/>
  <c r="J482" i="2"/>
  <c r="BE482" i="2"/>
  <c r="BI478" i="2"/>
  <c r="BH478" i="2"/>
  <c r="BG478" i="2"/>
  <c r="BF478" i="2"/>
  <c r="T478" i="2"/>
  <c r="R478" i="2"/>
  <c r="P478" i="2"/>
  <c r="BK478" i="2"/>
  <c r="J478" i="2"/>
  <c r="BE478" i="2"/>
  <c r="BI475" i="2"/>
  <c r="BH475" i="2"/>
  <c r="BG475" i="2"/>
  <c r="BF475" i="2"/>
  <c r="T475" i="2"/>
  <c r="T474" i="2"/>
  <c r="T473" i="2" s="1"/>
  <c r="R475" i="2"/>
  <c r="P475" i="2"/>
  <c r="P474" i="2"/>
  <c r="P473" i="2" s="1"/>
  <c r="BK475" i="2"/>
  <c r="BK474" i="2" s="1"/>
  <c r="J475" i="2"/>
  <c r="BE475" i="2"/>
  <c r="BI466" i="2"/>
  <c r="BH466" i="2"/>
  <c r="BG466" i="2"/>
  <c r="BF466" i="2"/>
  <c r="T466" i="2"/>
  <c r="T465" i="2"/>
  <c r="R466" i="2"/>
  <c r="R465" i="2"/>
  <c r="P466" i="2"/>
  <c r="P465" i="2"/>
  <c r="BK466" i="2"/>
  <c r="BK465" i="2"/>
  <c r="J465" i="2" s="1"/>
  <c r="J65" i="2" s="1"/>
  <c r="J466" i="2"/>
  <c r="BE466" i="2" s="1"/>
  <c r="BI459" i="2"/>
  <c r="BH459" i="2"/>
  <c r="BG459" i="2"/>
  <c r="BF459" i="2"/>
  <c r="T459" i="2"/>
  <c r="R459" i="2"/>
  <c r="P459" i="2"/>
  <c r="BK459" i="2"/>
  <c r="J459" i="2"/>
  <c r="BE459" i="2"/>
  <c r="BI453" i="2"/>
  <c r="BH453" i="2"/>
  <c r="BG453" i="2"/>
  <c r="BF453" i="2"/>
  <c r="T453" i="2"/>
  <c r="R453" i="2"/>
  <c r="P453" i="2"/>
  <c r="BK453" i="2"/>
  <c r="J453" i="2"/>
  <c r="BE453" i="2"/>
  <c r="BI447" i="2"/>
  <c r="BH447" i="2"/>
  <c r="BG447" i="2"/>
  <c r="BF447" i="2"/>
  <c r="T447" i="2"/>
  <c r="R447" i="2"/>
  <c r="P447" i="2"/>
  <c r="BK447" i="2"/>
  <c r="J447" i="2"/>
  <c r="BE447" i="2"/>
  <c r="BI441" i="2"/>
  <c r="BH441" i="2"/>
  <c r="BG441" i="2"/>
  <c r="BF441" i="2"/>
  <c r="T441" i="2"/>
  <c r="R441" i="2"/>
  <c r="P441" i="2"/>
  <c r="BK441" i="2"/>
  <c r="J441" i="2"/>
  <c r="BE441" i="2"/>
  <c r="BI436" i="2"/>
  <c r="BH436" i="2"/>
  <c r="BG436" i="2"/>
  <c r="BF436" i="2"/>
  <c r="T436" i="2"/>
  <c r="R436" i="2"/>
  <c r="P436" i="2"/>
  <c r="BK436" i="2"/>
  <c r="J436" i="2"/>
  <c r="BE436" i="2"/>
  <c r="BI433" i="2"/>
  <c r="BH433" i="2"/>
  <c r="BG433" i="2"/>
  <c r="BF433" i="2"/>
  <c r="T433" i="2"/>
  <c r="R433" i="2"/>
  <c r="P433" i="2"/>
  <c r="BK433" i="2"/>
  <c r="J433" i="2"/>
  <c r="BE433" i="2"/>
  <c r="BI426" i="2"/>
  <c r="BH426" i="2"/>
  <c r="BG426" i="2"/>
  <c r="BF426" i="2"/>
  <c r="T426" i="2"/>
  <c r="R426" i="2"/>
  <c r="P426" i="2"/>
  <c r="BK426" i="2"/>
  <c r="J426" i="2"/>
  <c r="BE426" i="2"/>
  <c r="BI423" i="2"/>
  <c r="BH423" i="2"/>
  <c r="BG423" i="2"/>
  <c r="BF423" i="2"/>
  <c r="T423" i="2"/>
  <c r="R423" i="2"/>
  <c r="P423" i="2"/>
  <c r="BK423" i="2"/>
  <c r="J423" i="2"/>
  <c r="BE423" i="2"/>
  <c r="BI416" i="2"/>
  <c r="BH416" i="2"/>
  <c r="BG416" i="2"/>
  <c r="BF416" i="2"/>
  <c r="T416" i="2"/>
  <c r="R416" i="2"/>
  <c r="P416" i="2"/>
  <c r="BK416" i="2"/>
  <c r="J416" i="2"/>
  <c r="BE416" i="2"/>
  <c r="BI412" i="2"/>
  <c r="BH412" i="2"/>
  <c r="BG412" i="2"/>
  <c r="BF412" i="2"/>
  <c r="T412" i="2"/>
  <c r="R412" i="2"/>
  <c r="P412" i="2"/>
  <c r="BK412" i="2"/>
  <c r="J412" i="2"/>
  <c r="BE412" i="2"/>
  <c r="BI406" i="2"/>
  <c r="BH406" i="2"/>
  <c r="BG406" i="2"/>
  <c r="BF406" i="2"/>
  <c r="T406" i="2"/>
  <c r="R406" i="2"/>
  <c r="P406" i="2"/>
  <c r="BK406" i="2"/>
  <c r="J406" i="2"/>
  <c r="BE406" i="2"/>
  <c r="BI402" i="2"/>
  <c r="BH402" i="2"/>
  <c r="BG402" i="2"/>
  <c r="BF402" i="2"/>
  <c r="T402" i="2"/>
  <c r="R402" i="2"/>
  <c r="P402" i="2"/>
  <c r="BK402" i="2"/>
  <c r="J402" i="2"/>
  <c r="BE402" i="2"/>
  <c r="BI398" i="2"/>
  <c r="BH398" i="2"/>
  <c r="BG398" i="2"/>
  <c r="BF398" i="2"/>
  <c r="T398" i="2"/>
  <c r="R398" i="2"/>
  <c r="P398" i="2"/>
  <c r="BK398" i="2"/>
  <c r="J398" i="2"/>
  <c r="BE398" i="2"/>
  <c r="BI394" i="2"/>
  <c r="BH394" i="2"/>
  <c r="BG394" i="2"/>
  <c r="BF394" i="2"/>
  <c r="T394" i="2"/>
  <c r="R394" i="2"/>
  <c r="P394" i="2"/>
  <c r="BK394" i="2"/>
  <c r="J394" i="2"/>
  <c r="BE394" i="2"/>
  <c r="BI388" i="2"/>
  <c r="BH388" i="2"/>
  <c r="BG388" i="2"/>
  <c r="BF388" i="2"/>
  <c r="T388" i="2"/>
  <c r="R388" i="2"/>
  <c r="P388" i="2"/>
  <c r="BK388" i="2"/>
  <c r="J388" i="2"/>
  <c r="BE388" i="2"/>
  <c r="BI382" i="2"/>
  <c r="BH382" i="2"/>
  <c r="BG382" i="2"/>
  <c r="BF382" i="2"/>
  <c r="T382" i="2"/>
  <c r="R382" i="2"/>
  <c r="P382" i="2"/>
  <c r="BK382" i="2"/>
  <c r="J382" i="2"/>
  <c r="BE382" i="2"/>
  <c r="BI376" i="2"/>
  <c r="BH376" i="2"/>
  <c r="BG376" i="2"/>
  <c r="BF376" i="2"/>
  <c r="T376" i="2"/>
  <c r="T375" i="2"/>
  <c r="R376" i="2"/>
  <c r="R375" i="2" s="1"/>
  <c r="P376" i="2"/>
  <c r="P375" i="2"/>
  <c r="P374" i="2" s="1"/>
  <c r="BK376" i="2"/>
  <c r="BK375" i="2" s="1"/>
  <c r="J376" i="2"/>
  <c r="BE376" i="2"/>
  <c r="BI372" i="2"/>
  <c r="BH372" i="2"/>
  <c r="BG372" i="2"/>
  <c r="BF372" i="2"/>
  <c r="T372" i="2"/>
  <c r="R372" i="2"/>
  <c r="P372" i="2"/>
  <c r="BK372" i="2"/>
  <c r="J372" i="2"/>
  <c r="BE372" i="2"/>
  <c r="BI363" i="2"/>
  <c r="BH363" i="2"/>
  <c r="BG363" i="2"/>
  <c r="BF363" i="2"/>
  <c r="T363" i="2"/>
  <c r="R363" i="2"/>
  <c r="P363" i="2"/>
  <c r="BK363" i="2"/>
  <c r="J363" i="2"/>
  <c r="BE363" i="2"/>
  <c r="BI356" i="2"/>
  <c r="BH356" i="2"/>
  <c r="BG356" i="2"/>
  <c r="BF356" i="2"/>
  <c r="T356" i="2"/>
  <c r="R356" i="2"/>
  <c r="P356" i="2"/>
  <c r="BK356" i="2"/>
  <c r="J356" i="2"/>
  <c r="BE356" i="2"/>
  <c r="BI354" i="2"/>
  <c r="BH354" i="2"/>
  <c r="BG354" i="2"/>
  <c r="BF354" i="2"/>
  <c r="T354" i="2"/>
  <c r="R354" i="2"/>
  <c r="P354" i="2"/>
  <c r="BK354" i="2"/>
  <c r="J354" i="2"/>
  <c r="BE354" i="2"/>
  <c r="BI352" i="2"/>
  <c r="BH352" i="2"/>
  <c r="BG352" i="2"/>
  <c r="BF352" i="2"/>
  <c r="T352" i="2"/>
  <c r="R352" i="2"/>
  <c r="P352" i="2"/>
  <c r="BK352" i="2"/>
  <c r="J352" i="2"/>
  <c r="BE352" i="2"/>
  <c r="BI349" i="2"/>
  <c r="BH349" i="2"/>
  <c r="BG349" i="2"/>
  <c r="BF349" i="2"/>
  <c r="T349" i="2"/>
  <c r="R349" i="2"/>
  <c r="P349" i="2"/>
  <c r="BK349" i="2"/>
  <c r="J349" i="2"/>
  <c r="BE349" i="2"/>
  <c r="BI343" i="2"/>
  <c r="BH343" i="2"/>
  <c r="BG343" i="2"/>
  <c r="BF343" i="2"/>
  <c r="T343" i="2"/>
  <c r="R343" i="2"/>
  <c r="P343" i="2"/>
  <c r="BK343" i="2"/>
  <c r="J343" i="2"/>
  <c r="BE343" i="2"/>
  <c r="BI341" i="2"/>
  <c r="BH341" i="2"/>
  <c r="BG341" i="2"/>
  <c r="BF341" i="2"/>
  <c r="T341" i="2"/>
  <c r="R341" i="2"/>
  <c r="P341" i="2"/>
  <c r="BK341" i="2"/>
  <c r="J341" i="2"/>
  <c r="BE341" i="2"/>
  <c r="BI339" i="2"/>
  <c r="BH339" i="2"/>
  <c r="BG339" i="2"/>
  <c r="BF339" i="2"/>
  <c r="T339" i="2"/>
  <c r="R339" i="2"/>
  <c r="P339" i="2"/>
  <c r="BK339" i="2"/>
  <c r="J339" i="2"/>
  <c r="BE339" i="2"/>
  <c r="BI337" i="2"/>
  <c r="BH337" i="2"/>
  <c r="BG337" i="2"/>
  <c r="BF337" i="2"/>
  <c r="T337" i="2"/>
  <c r="R337" i="2"/>
  <c r="P337" i="2"/>
  <c r="BK337" i="2"/>
  <c r="J337" i="2"/>
  <c r="BE337" i="2"/>
  <c r="BI331" i="2"/>
  <c r="BH331" i="2"/>
  <c r="BG331" i="2"/>
  <c r="BF331" i="2"/>
  <c r="T331" i="2"/>
  <c r="R331" i="2"/>
  <c r="P331" i="2"/>
  <c r="BK331" i="2"/>
  <c r="J331" i="2"/>
  <c r="BE331" i="2"/>
  <c r="BI328" i="2"/>
  <c r="BH328" i="2"/>
  <c r="BG328" i="2"/>
  <c r="BF328" i="2"/>
  <c r="T328" i="2"/>
  <c r="R328" i="2"/>
  <c r="P328" i="2"/>
  <c r="BK328" i="2"/>
  <c r="J328" i="2"/>
  <c r="BE328" i="2"/>
  <c r="BI325" i="2"/>
  <c r="BH325" i="2"/>
  <c r="BG325" i="2"/>
  <c r="BF325" i="2"/>
  <c r="T325" i="2"/>
  <c r="R325" i="2"/>
  <c r="P325" i="2"/>
  <c r="BK325" i="2"/>
  <c r="J325" i="2"/>
  <c r="BE325" i="2"/>
  <c r="BI323" i="2"/>
  <c r="BH323" i="2"/>
  <c r="BG323" i="2"/>
  <c r="BF323" i="2"/>
  <c r="T323" i="2"/>
  <c r="R323" i="2"/>
  <c r="P323" i="2"/>
  <c r="BK323" i="2"/>
  <c r="J323" i="2"/>
  <c r="BE323" i="2"/>
  <c r="BI317" i="2"/>
  <c r="BH317" i="2"/>
  <c r="BG317" i="2"/>
  <c r="BF317" i="2"/>
  <c r="T317" i="2"/>
  <c r="R317" i="2"/>
  <c r="P317" i="2"/>
  <c r="BK317" i="2"/>
  <c r="J317" i="2"/>
  <c r="BE317" i="2"/>
  <c r="BI314" i="2"/>
  <c r="BH314" i="2"/>
  <c r="BG314" i="2"/>
  <c r="BF314" i="2"/>
  <c r="T314" i="2"/>
  <c r="R314" i="2"/>
  <c r="P314" i="2"/>
  <c r="BK314" i="2"/>
  <c r="BK307" i="2" s="1"/>
  <c r="J307" i="2" s="1"/>
  <c r="J62" i="2" s="1"/>
  <c r="J314" i="2"/>
  <c r="BE314" i="2"/>
  <c r="BI308" i="2"/>
  <c r="BH308" i="2"/>
  <c r="BG308" i="2"/>
  <c r="BF308" i="2"/>
  <c r="T308" i="2"/>
  <c r="T307" i="2"/>
  <c r="R308" i="2"/>
  <c r="R307" i="2"/>
  <c r="P308" i="2"/>
  <c r="P307" i="2"/>
  <c r="BK308" i="2"/>
  <c r="J308" i="2"/>
  <c r="BE308" i="2" s="1"/>
  <c r="BI302" i="2"/>
  <c r="BH302" i="2"/>
  <c r="BG302" i="2"/>
  <c r="BF302" i="2"/>
  <c r="T302" i="2"/>
  <c r="R302" i="2"/>
  <c r="P302" i="2"/>
  <c r="BK302" i="2"/>
  <c r="J302" i="2"/>
  <c r="BE302" i="2"/>
  <c r="BI296" i="2"/>
  <c r="BH296" i="2"/>
  <c r="BG296" i="2"/>
  <c r="BF296" i="2"/>
  <c r="T296" i="2"/>
  <c r="R296" i="2"/>
  <c r="P296" i="2"/>
  <c r="BK296" i="2"/>
  <c r="J296" i="2"/>
  <c r="BE296" i="2"/>
  <c r="BI290" i="2"/>
  <c r="BH290" i="2"/>
  <c r="BG290" i="2"/>
  <c r="BF290" i="2"/>
  <c r="T290" i="2"/>
  <c r="R290" i="2"/>
  <c r="P290" i="2"/>
  <c r="BK290" i="2"/>
  <c r="J290" i="2"/>
  <c r="BE290" i="2"/>
  <c r="BI284" i="2"/>
  <c r="BH284" i="2"/>
  <c r="BG284" i="2"/>
  <c r="BF284" i="2"/>
  <c r="T284" i="2"/>
  <c r="R284" i="2"/>
  <c r="P284" i="2"/>
  <c r="BK284" i="2"/>
  <c r="J284" i="2"/>
  <c r="BE284" i="2"/>
  <c r="BI279" i="2"/>
  <c r="BH279" i="2"/>
  <c r="BG279" i="2"/>
  <c r="BF279" i="2"/>
  <c r="T279" i="2"/>
  <c r="R279" i="2"/>
  <c r="P279" i="2"/>
  <c r="BK279" i="2"/>
  <c r="J279" i="2"/>
  <c r="BE279" i="2"/>
  <c r="BI274" i="2"/>
  <c r="BH274" i="2"/>
  <c r="BG274" i="2"/>
  <c r="BF274" i="2"/>
  <c r="T274" i="2"/>
  <c r="R274" i="2"/>
  <c r="P274" i="2"/>
  <c r="BK274" i="2"/>
  <c r="J274" i="2"/>
  <c r="BE274" i="2"/>
  <c r="BI268" i="2"/>
  <c r="BH268" i="2"/>
  <c r="BG268" i="2"/>
  <c r="BF268" i="2"/>
  <c r="T268" i="2"/>
  <c r="R268" i="2"/>
  <c r="P268" i="2"/>
  <c r="BK268" i="2"/>
  <c r="J268" i="2"/>
  <c r="BE268" i="2"/>
  <c r="BI262" i="2"/>
  <c r="BH262" i="2"/>
  <c r="BG262" i="2"/>
  <c r="BF262" i="2"/>
  <c r="T262" i="2"/>
  <c r="R262" i="2"/>
  <c r="P262" i="2"/>
  <c r="BK262" i="2"/>
  <c r="J262" i="2"/>
  <c r="BE262" i="2"/>
  <c r="BI256" i="2"/>
  <c r="BH256" i="2"/>
  <c r="BG256" i="2"/>
  <c r="BF256" i="2"/>
  <c r="T256" i="2"/>
  <c r="R256" i="2"/>
  <c r="P256" i="2"/>
  <c r="BK256" i="2"/>
  <c r="BK239" i="2" s="1"/>
  <c r="J239" i="2" s="1"/>
  <c r="J61" i="2" s="1"/>
  <c r="J256" i="2"/>
  <c r="BE256" i="2"/>
  <c r="BI250" i="2"/>
  <c r="BH250" i="2"/>
  <c r="BG250" i="2"/>
  <c r="BF250" i="2"/>
  <c r="T250" i="2"/>
  <c r="R250" i="2"/>
  <c r="P250" i="2"/>
  <c r="BK250" i="2"/>
  <c r="J250" i="2"/>
  <c r="BE250" i="2"/>
  <c r="BI245" i="2"/>
  <c r="BH245" i="2"/>
  <c r="BG245" i="2"/>
  <c r="BF245" i="2"/>
  <c r="T245" i="2"/>
  <c r="R245" i="2"/>
  <c r="P245" i="2"/>
  <c r="BK245" i="2"/>
  <c r="J245" i="2"/>
  <c r="BE245" i="2"/>
  <c r="BI240" i="2"/>
  <c r="BH240" i="2"/>
  <c r="BG240" i="2"/>
  <c r="BF240" i="2"/>
  <c r="T240" i="2"/>
  <c r="T239" i="2"/>
  <c r="R240" i="2"/>
  <c r="R239" i="2"/>
  <c r="P240" i="2"/>
  <c r="P239" i="2"/>
  <c r="BK240" i="2"/>
  <c r="J240" i="2"/>
  <c r="BE240" i="2" s="1"/>
  <c r="BI233" i="2"/>
  <c r="BH233" i="2"/>
  <c r="BG233" i="2"/>
  <c r="BF233" i="2"/>
  <c r="T233" i="2"/>
  <c r="R233" i="2"/>
  <c r="P233" i="2"/>
  <c r="BK233" i="2"/>
  <c r="BK226" i="2" s="1"/>
  <c r="J226" i="2" s="1"/>
  <c r="J60" i="2" s="1"/>
  <c r="J233" i="2"/>
  <c r="BE233" i="2"/>
  <c r="BI227" i="2"/>
  <c r="BH227" i="2"/>
  <c r="BG227" i="2"/>
  <c r="BF227" i="2"/>
  <c r="T227" i="2"/>
  <c r="T226" i="2"/>
  <c r="R227" i="2"/>
  <c r="R226" i="2"/>
  <c r="P227" i="2"/>
  <c r="P226" i="2"/>
  <c r="BK227" i="2"/>
  <c r="J227" i="2"/>
  <c r="BE227" i="2" s="1"/>
  <c r="BI221" i="2"/>
  <c r="BH221" i="2"/>
  <c r="BG221" i="2"/>
  <c r="BF221" i="2"/>
  <c r="T221" i="2"/>
  <c r="T220" i="2"/>
  <c r="R221" i="2"/>
  <c r="R220" i="2"/>
  <c r="P221" i="2"/>
  <c r="P220" i="2"/>
  <c r="BK221" i="2"/>
  <c r="BK220" i="2"/>
  <c r="J220" i="2" s="1"/>
  <c r="J59" i="2" s="1"/>
  <c r="J221" i="2"/>
  <c r="BE221" i="2" s="1"/>
  <c r="BI215" i="2"/>
  <c r="BH215" i="2"/>
  <c r="BG215" i="2"/>
  <c r="BF215" i="2"/>
  <c r="T215" i="2"/>
  <c r="R215" i="2"/>
  <c r="P215" i="2"/>
  <c r="BK215" i="2"/>
  <c r="J215" i="2"/>
  <c r="BE215" i="2"/>
  <c r="BI210" i="2"/>
  <c r="BH210" i="2"/>
  <c r="BG210" i="2"/>
  <c r="BF210" i="2"/>
  <c r="T210" i="2"/>
  <c r="R210" i="2"/>
  <c r="P210" i="2"/>
  <c r="BK210" i="2"/>
  <c r="J210" i="2"/>
  <c r="BE210" i="2"/>
  <c r="BI204" i="2"/>
  <c r="BH204" i="2"/>
  <c r="BG204" i="2"/>
  <c r="BF204" i="2"/>
  <c r="T204" i="2"/>
  <c r="R204" i="2"/>
  <c r="P204" i="2"/>
  <c r="BK204" i="2"/>
  <c r="J204" i="2"/>
  <c r="BE204" i="2"/>
  <c r="BI202" i="2"/>
  <c r="BH202" i="2"/>
  <c r="BG202" i="2"/>
  <c r="BF202" i="2"/>
  <c r="T202" i="2"/>
  <c r="R202" i="2"/>
  <c r="P202" i="2"/>
  <c r="BK202" i="2"/>
  <c r="J202" i="2"/>
  <c r="BE202" i="2"/>
  <c r="BI195" i="2"/>
  <c r="BH195" i="2"/>
  <c r="BG195" i="2"/>
  <c r="BF195" i="2"/>
  <c r="T195" i="2"/>
  <c r="R195" i="2"/>
  <c r="P195" i="2"/>
  <c r="BK195" i="2"/>
  <c r="J195" i="2"/>
  <c r="BE195" i="2"/>
  <c r="BI192" i="2"/>
  <c r="BH192" i="2"/>
  <c r="BG192" i="2"/>
  <c r="BF192" i="2"/>
  <c r="T192" i="2"/>
  <c r="R192" i="2"/>
  <c r="P192" i="2"/>
  <c r="BK192" i="2"/>
  <c r="J192" i="2"/>
  <c r="BE192" i="2"/>
  <c r="BI186" i="2"/>
  <c r="BH186" i="2"/>
  <c r="BG186" i="2"/>
  <c r="BF186" i="2"/>
  <c r="T186" i="2"/>
  <c r="R186" i="2"/>
  <c r="P186" i="2"/>
  <c r="BK186" i="2"/>
  <c r="J186" i="2"/>
  <c r="BE186" i="2"/>
  <c r="BI183" i="2"/>
  <c r="BH183" i="2"/>
  <c r="BG183" i="2"/>
  <c r="BF183" i="2"/>
  <c r="T183" i="2"/>
  <c r="R183" i="2"/>
  <c r="P183" i="2"/>
  <c r="BK183" i="2"/>
  <c r="J183" i="2"/>
  <c r="BE183" i="2"/>
  <c r="BI177" i="2"/>
  <c r="BH177" i="2"/>
  <c r="BG177" i="2"/>
  <c r="BF177" i="2"/>
  <c r="T177" i="2"/>
  <c r="R177" i="2"/>
  <c r="P177" i="2"/>
  <c r="BK177" i="2"/>
  <c r="J177" i="2"/>
  <c r="BE177" i="2"/>
  <c r="BI171" i="2"/>
  <c r="BH171" i="2"/>
  <c r="BG171" i="2"/>
  <c r="BF171" i="2"/>
  <c r="T171" i="2"/>
  <c r="R171" i="2"/>
  <c r="P171" i="2"/>
  <c r="BK171" i="2"/>
  <c r="J171" i="2"/>
  <c r="BE171" i="2"/>
  <c r="BI168" i="2"/>
  <c r="BH168" i="2"/>
  <c r="BG168" i="2"/>
  <c r="BF168" i="2"/>
  <c r="T168" i="2"/>
  <c r="R168" i="2"/>
  <c r="P168" i="2"/>
  <c r="BK168" i="2"/>
  <c r="J168" i="2"/>
  <c r="BE168" i="2"/>
  <c r="BI162" i="2"/>
  <c r="BH162" i="2"/>
  <c r="BG162" i="2"/>
  <c r="BF162" i="2"/>
  <c r="T162" i="2"/>
  <c r="R162" i="2"/>
  <c r="P162" i="2"/>
  <c r="BK162" i="2"/>
  <c r="J162" i="2"/>
  <c r="BE162" i="2"/>
  <c r="BI156" i="2"/>
  <c r="BH156" i="2"/>
  <c r="BG156" i="2"/>
  <c r="BF156" i="2"/>
  <c r="T156" i="2"/>
  <c r="R156" i="2"/>
  <c r="P156" i="2"/>
  <c r="BK156" i="2"/>
  <c r="J156" i="2"/>
  <c r="BE156" i="2"/>
  <c r="BI153" i="2"/>
  <c r="BH153" i="2"/>
  <c r="BG153" i="2"/>
  <c r="BF153" i="2"/>
  <c r="T153" i="2"/>
  <c r="R153" i="2"/>
  <c r="P153" i="2"/>
  <c r="BK153" i="2"/>
  <c r="J153" i="2"/>
  <c r="BE153" i="2"/>
  <c r="BI145" i="2"/>
  <c r="BH145" i="2"/>
  <c r="BG145" i="2"/>
  <c r="BF145" i="2"/>
  <c r="T145" i="2"/>
  <c r="R145" i="2"/>
  <c r="P145" i="2"/>
  <c r="BK145" i="2"/>
  <c r="J145" i="2"/>
  <c r="BE145" i="2"/>
  <c r="BI142" i="2"/>
  <c r="BH142" i="2"/>
  <c r="BG142" i="2"/>
  <c r="BF142" i="2"/>
  <c r="T142" i="2"/>
  <c r="R142" i="2"/>
  <c r="P142" i="2"/>
  <c r="BK142" i="2"/>
  <c r="J142" i="2"/>
  <c r="BE142" i="2"/>
  <c r="BI134" i="2"/>
  <c r="BH134" i="2"/>
  <c r="BG134" i="2"/>
  <c r="BF134" i="2"/>
  <c r="T134" i="2"/>
  <c r="R134" i="2"/>
  <c r="P134" i="2"/>
  <c r="BK134" i="2"/>
  <c r="J134" i="2"/>
  <c r="BE134" i="2"/>
  <c r="BI131" i="2"/>
  <c r="BH131" i="2"/>
  <c r="BG131" i="2"/>
  <c r="BF131" i="2"/>
  <c r="T131" i="2"/>
  <c r="R131" i="2"/>
  <c r="P131" i="2"/>
  <c r="BK131" i="2"/>
  <c r="J131" i="2"/>
  <c r="BE131" i="2"/>
  <c r="BI124" i="2"/>
  <c r="BH124" i="2"/>
  <c r="BG124" i="2"/>
  <c r="BF124" i="2"/>
  <c r="T124" i="2"/>
  <c r="R124" i="2"/>
  <c r="P124" i="2"/>
  <c r="BK124" i="2"/>
  <c r="J124" i="2"/>
  <c r="BE124" i="2"/>
  <c r="BI117" i="2"/>
  <c r="BH117" i="2"/>
  <c r="BG117" i="2"/>
  <c r="BF117" i="2"/>
  <c r="T117" i="2"/>
  <c r="R117" i="2"/>
  <c r="P117" i="2"/>
  <c r="BK117" i="2"/>
  <c r="J117" i="2"/>
  <c r="BE117" i="2"/>
  <c r="BI111" i="2"/>
  <c r="BH111" i="2"/>
  <c r="BG111" i="2"/>
  <c r="BF111" i="2"/>
  <c r="T111" i="2"/>
  <c r="R111" i="2"/>
  <c r="P111" i="2"/>
  <c r="BK111" i="2"/>
  <c r="J111" i="2"/>
  <c r="BE111" i="2"/>
  <c r="BI105" i="2"/>
  <c r="BH105" i="2"/>
  <c r="BG105" i="2"/>
  <c r="BF105" i="2"/>
  <c r="T105" i="2"/>
  <c r="R105" i="2"/>
  <c r="P105" i="2"/>
  <c r="BK105" i="2"/>
  <c r="J105" i="2"/>
  <c r="BE105" i="2"/>
  <c r="BI99" i="2"/>
  <c r="BH99" i="2"/>
  <c r="BG99" i="2"/>
  <c r="BF99" i="2"/>
  <c r="T99" i="2"/>
  <c r="R99" i="2"/>
  <c r="P99" i="2"/>
  <c r="BK99" i="2"/>
  <c r="J99" i="2"/>
  <c r="BE99" i="2"/>
  <c r="BI93" i="2"/>
  <c r="F34" i="2"/>
  <c r="BD52" i="1" s="1"/>
  <c r="BD51" i="1" s="1"/>
  <c r="W30" i="1" s="1"/>
  <c r="BH93" i="2"/>
  <c r="F33" i="2" s="1"/>
  <c r="BC52" i="1" s="1"/>
  <c r="BC51" i="1" s="1"/>
  <c r="BG93" i="2"/>
  <c r="F32" i="2"/>
  <c r="BB52" i="1" s="1"/>
  <c r="BB51" i="1" s="1"/>
  <c r="BF93" i="2"/>
  <c r="F31" i="2" s="1"/>
  <c r="BA52" i="1" s="1"/>
  <c r="BA51" i="1" s="1"/>
  <c r="T93" i="2"/>
  <c r="T92" i="2"/>
  <c r="R93" i="2"/>
  <c r="R92" i="2"/>
  <c r="P93" i="2"/>
  <c r="P92" i="2"/>
  <c r="P91" i="2" s="1"/>
  <c r="P90" i="2" s="1"/>
  <c r="AU52" i="1" s="1"/>
  <c r="AU51" i="1" s="1"/>
  <c r="BK93" i="2"/>
  <c r="BK92" i="2" s="1"/>
  <c r="J93" i="2"/>
  <c r="BE93" i="2" s="1"/>
  <c r="J86" i="2"/>
  <c r="F84" i="2"/>
  <c r="E82" i="2"/>
  <c r="J51" i="2"/>
  <c r="F49" i="2"/>
  <c r="E47" i="2"/>
  <c r="J18" i="2"/>
  <c r="E18" i="2"/>
  <c r="F87" i="2" s="1"/>
  <c r="F52" i="2"/>
  <c r="J17" i="2"/>
  <c r="J15" i="2"/>
  <c r="E15" i="2"/>
  <c r="F86" i="2"/>
  <c r="F51" i="2"/>
  <c r="J14" i="2"/>
  <c r="J12" i="2"/>
  <c r="J84" i="2"/>
  <c r="J49" i="2"/>
  <c r="E7" i="2"/>
  <c r="E80" i="2" s="1"/>
  <c r="AS51" i="1"/>
  <c r="L47" i="1"/>
  <c r="AM46" i="1"/>
  <c r="L46" i="1"/>
  <c r="AM44" i="1"/>
  <c r="L44" i="1"/>
  <c r="L42" i="1"/>
  <c r="L41" i="1"/>
  <c r="BK503" i="2" l="1"/>
  <c r="J503" i="2" s="1"/>
  <c r="J69" i="2" s="1"/>
  <c r="J504" i="2"/>
  <c r="J70" i="2" s="1"/>
  <c r="BK374" i="2"/>
  <c r="J374" i="2" s="1"/>
  <c r="J63" i="2" s="1"/>
  <c r="J375" i="2"/>
  <c r="J64" i="2" s="1"/>
  <c r="J81" i="3"/>
  <c r="J58" i="3" s="1"/>
  <c r="BK80" i="3"/>
  <c r="AW51" i="1"/>
  <c r="AK27" i="1" s="1"/>
  <c r="W27" i="1"/>
  <c r="J474" i="2"/>
  <c r="J67" i="2" s="1"/>
  <c r="BK473" i="2"/>
  <c r="J473" i="2" s="1"/>
  <c r="J66" i="2" s="1"/>
  <c r="J30" i="2"/>
  <c r="AV52" i="1" s="1"/>
  <c r="F30" i="2"/>
  <c r="AZ52" i="1" s="1"/>
  <c r="AZ51" i="1" s="1"/>
  <c r="W28" i="1"/>
  <c r="AX51" i="1"/>
  <c r="J92" i="2"/>
  <c r="J58" i="2" s="1"/>
  <c r="R374" i="2"/>
  <c r="R91" i="2" s="1"/>
  <c r="R90" i="2" s="1"/>
  <c r="AY51" i="1"/>
  <c r="W29" i="1"/>
  <c r="T374" i="2"/>
  <c r="T91" i="2" s="1"/>
  <c r="T90" i="2" s="1"/>
  <c r="E45" i="2"/>
  <c r="J31" i="2"/>
  <c r="AW52" i="1" s="1"/>
  <c r="BK79" i="3" l="1"/>
  <c r="J79" i="3" s="1"/>
  <c r="J80" i="3"/>
  <c r="J57" i="3" s="1"/>
  <c r="AT52" i="1"/>
  <c r="W26" i="1"/>
  <c r="AV51" i="1"/>
  <c r="BK91" i="2"/>
  <c r="AT51" i="1" l="1"/>
  <c r="AK26" i="1"/>
  <c r="J91" i="2"/>
  <c r="J57" i="2" s="1"/>
  <c r="BK90" i="2"/>
  <c r="J90" i="2" s="1"/>
  <c r="J56" i="3"/>
  <c r="J27" i="3"/>
  <c r="J56" i="2" l="1"/>
  <c r="J27" i="2"/>
  <c r="J36" i="3"/>
  <c r="AG53" i="1"/>
  <c r="AN53" i="1" s="1"/>
  <c r="AG52" i="1" l="1"/>
  <c r="J36" i="2"/>
  <c r="AN52" i="1" l="1"/>
  <c r="AG51" i="1"/>
  <c r="AN51" i="1" l="1"/>
  <c r="AK23" i="1"/>
  <c r="AK32" i="1" s="1"/>
</calcChain>
</file>

<file path=xl/sharedStrings.xml><?xml version="1.0" encoding="utf-8"?>
<sst xmlns="http://schemas.openxmlformats.org/spreadsheetml/2006/main" count="4534" uniqueCount="888">
  <si>
    <t>Export VZ</t>
  </si>
  <si>
    <t>List obsahuje:</t>
  </si>
  <si>
    <t>1) Rekapitulace stavby</t>
  </si>
  <si>
    <t>2) Rekapitulace objektů stavby a soupisů prací</t>
  </si>
  <si>
    <t>3.0</t>
  </si>
  <si>
    <t>ZAMOK</t>
  </si>
  <si>
    <t>False</t>
  </si>
  <si>
    <t>{499e4434-7bc1-484e-b11e-0c3e794d3dbf}</t>
  </si>
  <si>
    <t>0,01</t>
  </si>
  <si>
    <t>21</t>
  </si>
  <si>
    <t>15</t>
  </si>
  <si>
    <t>REKAPITULACE STAVBY</t>
  </si>
  <si>
    <t>v ---  níže se nacházejí doplnkové a pomocné údaje k sestavám  --- v</t>
  </si>
  <si>
    <t>Návod na vyplnění</t>
  </si>
  <si>
    <t>0,001</t>
  </si>
  <si>
    <t>Kód:</t>
  </si>
  <si>
    <t>201907</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</si>
  <si>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</si>
  <si>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</si>
  <si>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Oprava místní komunikace a prostranství u OÚ - Mladý Smolivec</t>
  </si>
  <si>
    <t>KSO:</t>
  </si>
  <si>
    <t/>
  </si>
  <si>
    <t>CC-CZ:</t>
  </si>
  <si>
    <t>Místo:</t>
  </si>
  <si>
    <t>Mladý Smolivec</t>
  </si>
  <si>
    <t>Datum:</t>
  </si>
  <si>
    <t>7. 2. 2019</t>
  </si>
  <si>
    <t>Zadavatel:</t>
  </si>
  <si>
    <t>IČ:</t>
  </si>
  <si>
    <t xml:space="preserve"> </t>
  </si>
  <si>
    <t>DIČ:</t>
  </si>
  <si>
    <t>Uchazeč:</t>
  </si>
  <si>
    <t>Vyplň údaj</t>
  </si>
  <si>
    <t>Projektant:</t>
  </si>
  <si>
    <t>Ing. Petr Hulinský</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</si>
  <si>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</si>
  <si>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</si>
  <si>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</si>
  <si>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</si>
  <si>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</si>
  <si>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</si>
  <si>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</si>
  <si>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</si>
  <si>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</si>
  <si>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</si>
  <si>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</si>
  <si>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</si>
  <si>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</si>
  <si>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</si>
  <si>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</si>
  <si>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</si>
  <si>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</si>
  <si>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</si>
  <si>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</si>
  <si>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</si>
  <si>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</si>
  <si>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</si>
  <si>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</si>
  <si>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</si>
  <si>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</si>
  <si>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</si>
  <si>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</si>
  <si>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</si>
  <si>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</si>
  <si>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</si>
  <si>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</si>
  <si>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</si>
  <si>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</si>
  <si>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</si>
  <si>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</si>
  <si>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</si>
  <si>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</si>
  <si>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</si>
  <si>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</si>
  <si>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</si>
  <si>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</si>
  <si>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</si>
  <si>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1.</t>
  </si>
  <si>
    <t>Stavební část</t>
  </si>
  <si>
    <t>STA</t>
  </si>
  <si>
    <t>1</t>
  </si>
  <si>
    <t>{cfb82e0a-4a68-4d8c-ba71-eafbd409343c}</t>
  </si>
  <si>
    <t>2</t>
  </si>
  <si>
    <t>VON</t>
  </si>
  <si>
    <t>Vedlejší a ostatní rozpočtové náklady</t>
  </si>
  <si>
    <t>{f0767a89-0836-47c9-8dca-278f268c4d57}</t>
  </si>
  <si>
    <t>1) Krycí list soupisu</t>
  </si>
  <si>
    <t>2) Rekapitulace</t>
  </si>
  <si>
    <t>3) Soupis prací</t>
  </si>
  <si>
    <t>Zpět na list:</t>
  </si>
  <si>
    <t>Rekapitulace stavby</t>
  </si>
  <si>
    <t>skládka</t>
  </si>
  <si>
    <t>m3</t>
  </si>
  <si>
    <t>30,51</t>
  </si>
  <si>
    <t>KRYCÍ LIST SOUPISU</t>
  </si>
  <si>
    <t>Objekt:</t>
  </si>
  <si>
    <t>1. - Stavební část</t>
  </si>
  <si>
    <t>REKAPITULACE ČLENĚNÍ SOUPISU PRACÍ</t>
  </si>
  <si>
    <t>Kód dílu - Popis</t>
  </si>
  <si>
    <t>Cena celkem [CZK]</t>
  </si>
  <si>
    <t>Náklady soupisu celkem</t>
  </si>
  <si>
    <t>-1</t>
  </si>
  <si>
    <t>HSV - Práce a dodávky HSV</t>
  </si>
  <si>
    <t xml:space="preserve">    1 - Zemní práce</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</si>
  <si>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</si>
  <si>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</si>
  <si>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</si>
  <si>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</si>
  <si>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</si>
  <si>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91 - Doplňující konstrukce a práce pozemních komunikací, letišť a ploch</t>
  </si>
  <si>
    <t xml:space="preserve">      93 - Různé dokončovací konstrukce a práce inženýrských staveb</t>
  </si>
  <si>
    <t xml:space="preserve">      99 - Přesun hmot a manipulace se sutí</t>
  </si>
  <si>
    <t xml:space="preserve">        997 - Přesun sutě</t>
  </si>
  <si>
    <t xml:space="preserve">        998 - Přesun hmot</t>
  </si>
  <si>
    <t>PSV - Práce a dodávky PSV</t>
  </si>
  <si>
    <t xml:space="preserve">    711 - Izolace proti vodě, vlhkosti a plynům</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</si>
  <si>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</si>
  <si>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</si>
  <si>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</si>
  <si>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</si>
  <si>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</si>
  <si>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</si>
  <si>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</si>
  <si>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</si>
  <si>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</si>
  <si>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</si>
  <si>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</si>
  <si>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</si>
  <si>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</si>
  <si>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</si>
  <si>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</si>
  <si>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</si>
  <si>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</si>
  <si>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</si>
  <si>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</si>
  <si>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113106161</t>
  </si>
  <si>
    <t>Rozebrání dlažeb vozovek z drobných kostek s ložem z kameniva ručně</t>
  </si>
  <si>
    <t>m2</t>
  </si>
  <si>
    <t>CS ÚRS 2018 01</t>
  </si>
  <si>
    <t>4</t>
  </si>
  <si>
    <t>1241984924</t>
  </si>
  <si>
    <t>PP</t>
  </si>
  <si>
    <t>Rozebrání dlažeb a dílců vozovek a ploch s přemístěním hmot na skládku na vzdálenost do 3 m nebo s naložením na dopravní prostředek, s jakoukoliv výplní spár ručně z drobných kostek nebo odseků s ložem z kameniva</t>
  </si>
  <si>
    <t>PSC</t>
  </si>
  <si>
    <t xml:space="preserve">Poznámka k souboru cen:_x000D_
1. Ceny jsou určeny pro rozebrání dlažeb a dílců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</si>
  <si>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VV</t>
  </si>
  <si>
    <t>viz  příloha  C.2.1. – 2.</t>
  </si>
  <si>
    <t>40</t>
  </si>
  <si>
    <t>Součet</t>
  </si>
  <si>
    <t>113107222</t>
  </si>
  <si>
    <t>Odstranění podkladu z kameniva drceného tl 200 mm strojně pl přes 200 m2</t>
  </si>
  <si>
    <t>238360307</t>
  </si>
  <si>
    <t>Odstranění podkladů nebo krytů strojně plochy jednotlivě přes 200 m2 s přemístěním hmot na skládku na vzdálenost do 20 m nebo s naložením na dopravní prostředek z kameniva hrubého drceného, o tl. vrstvy přes 100 do 200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</si>
  <si>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Ceny_x000D_
a) –7111 až –7113, –7151 až -7153, -7211 až -7213 a -7311 až -7313 lze použít i pro odstranění podkladů nebo krytů ze štěrkopísku, škváry, strusky nebo z mechanicky zpevněných zemin,_x000D_
b) –7121 až 7125, –7161 až -7165, -7221 až -7225 a -7321 až -7325 lze použít i pro odstranění podkladů nebo krytů ze zemin stabilizovaných vápnem,_x000D_
c) –7130 až -7134, –7170 až -7174, –7230 až -7234 a -7330 až -7334 lze použít i pro odstranění dlažeb uložených do betonového lože a dlažeb z mozaiky uložených do cementové malty nebo podkladu ze zemin stabilizovaných cementem._x000D_
3. Ceny lze použít i pro odstranění podkladů nebo krytů opatřených živičnými postřiky nebo nátěry._x000D_
4. Ceny odlišené podle tloušťky (např. do 100 mm, do 200 mm) jsou určeny vždy pro celou tloušťku jednotlivých konstrukcí._x000D_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nevykazuje._x000D_
6. Přemístění vybouraného materiálu větší vzdálenost, než je uvedeno, se oceňuje cenami souborů cen 997 22-1 Vodorovná doprava suti._x000D_
7. Ceny -714 . , -718 . , –724 . a -734 . nelze použít pro odstranění podkladu nebo krytu frézováním._x000D_
</t>
  </si>
  <si>
    <t>200*2+60+60+150*2</t>
  </si>
  <si>
    <t>3</t>
  </si>
  <si>
    <t>113107242</t>
  </si>
  <si>
    <t>Odstranění podkladu živičného tl 100 mm strojně pl přes 200 m2</t>
  </si>
  <si>
    <t>-1233747395</t>
  </si>
  <si>
    <t>Odstranění podkladů nebo krytů strojně plochy jednotlivě přes 200 m2 s přemístěním hmot na skládku na vzdálenost do 20 m nebo s naložením na dopravní prostředek živičných, o tl. vrstvy přes 50 do 100 mm</t>
  </si>
  <si>
    <t>200+40+40+150</t>
  </si>
  <si>
    <t>113107335</t>
  </si>
  <si>
    <t>Odstranění podkladu z betonu vyztuženého sítěmi tl 100 mm strojně pl do 50 m2</t>
  </si>
  <si>
    <t>1343579426</t>
  </si>
  <si>
    <t>Odstranění podkladů nebo krytů strojně plochy jednotlivě do 50 m2 s přemístěním hmot na skládku na vzdálenost do 3 m nebo s naložením na dopravní prostředek z betonu vyztuženého sítěmi, o tl. vrstvy do 100 mm</t>
  </si>
  <si>
    <t>30</t>
  </si>
  <si>
    <t>5</t>
  </si>
  <si>
    <t>113154234</t>
  </si>
  <si>
    <t>Frézování živičného krytu tl 100 mm pruh š 2 m pl do 1000 m2 bez překážek v trase</t>
  </si>
  <si>
    <t>-2009758582</t>
  </si>
  <si>
    <t>Frézování živičného podkladu nebo krytu s naložením na dopravní prostředek plochy přes 500 do 1 000 m2 bez překážek v trase pruhu šířky přes 1 m do 2 m, tloušťky vrstvy 100 mm</t>
  </si>
  <si>
    <t xml:space="preserve">Poznámka k souboru cen:_x000D_
1. V cenách jsou započteny i náklady na:_x000D_
a) vodu pro chlazení zubů frézy,_x000D_
b) opotřebování frézovacích nástrojů,_x000D_
c) naložení odfrézovaného materiálu na dopravní prostředek._x000D_
2. V cenách nejsou započteny náklady na:_x000D_
a) nutné ruční odstranění (vybourání) živičného krytu kolem překážek, které se oceňují cenami souboru cen 113 10-7 Odstranění podkladů nebo krytů této části katalogu,_x000D_
b) očištění povrchu odfrézované plochy, které se oceňují cenami souboru cen 938 90-9 Odstranění bláta, prachu z povrchu podkladu nebo krytu části C01 tohoto katalogu._x000D_
3. Množství měrných jednotek pro rozpočet určí projekt. Drobné překážky, např. vpusti, uzávěry, sloupy (plochy do 2 m2) se z celkové frézované plochy neodečítají._x000D_
4. Tloušťku frézované vrstvy určí projekt a měří se tloušťka jednotlivých záběrů v mm._x000D_
5. Cena s překážkami je určena v případech, kdy:_x000D_
a) na 200 m2 frézované plochy se vyskytne v průměru více než jedna vpusť nebo vstup inženýrských sítí, popř. stožár, vstupní ostrůvek apod.,_x000D_
b) jsou-li podél frézované plochy osazeny obrubníky s výškovým rozdílem horní plochy obrubníku od frézované plochy větší než 250 mm._x000D_
6. Překážkami se rozumějí obrubníky nebo krajníky, pokud výškový rozdíl horní plochy obrubníku od frézované plochy je větší než 250 mm, vpusti nebo vstupy inženýrských sítí, stožáry, nástupní a ochranné ostrůvky apod._x000D_
</t>
  </si>
  <si>
    <t>viz  příloha  C.2.1. –  2.</t>
  </si>
  <si>
    <t>tl. 70 mm</t>
  </si>
  <si>
    <t>850</t>
  </si>
  <si>
    <t>6</t>
  </si>
  <si>
    <t>132201101</t>
  </si>
  <si>
    <t>Hloubení rýh š do 600 mm v hornině tř. 3 objemu do 100 m3</t>
  </si>
  <si>
    <t>-218205180</t>
  </si>
  <si>
    <t>Hloubení zapažených i nezapažených rýh šířky do 600 mm s urovnáním dna do předepsaného profilu a spádu v hornině tř. 3 do 100 m3</t>
  </si>
  <si>
    <t xml:space="preserve">Poznámka k souboru cen:_x000D_
1. V cenách jsou započteny i náklady na přehození výkopku na přilehlém terénu na vzdálenost do 3 m od podélné osy rýhy nebo naložení na dopravní prostředek._x000D_
2. Ceny jsou určeny pro rýhy:_x000D_
a) šířky přes 200 do 300 mm a hloubky do 750 mm,_x000D_
b) šířky přes 300 do 400 mm a hloubky do 1 000 mm,_x000D_
c) šířky přes 400 do 500 mm a hloubky do 1 250 mm,_x000D_
d) šířky přes 500 do 600 mm a hloubky do 1 500 mm._x000D_
3. Náklady na svislé přemístění výkopku nad 1 m hloubky se určí dle ustanovení článku č. 3161 všeobecných podmínek katalogu._x000D_
</t>
  </si>
  <si>
    <t>výkop pro žulové krajníky</t>
  </si>
  <si>
    <t>220*0,45*0,25</t>
  </si>
  <si>
    <t>7</t>
  </si>
  <si>
    <t>132201109</t>
  </si>
  <si>
    <t>Příplatek za lepivost k hloubení rýh š do 600 mm v hornině tř. 3</t>
  </si>
  <si>
    <t>1977024998</t>
  </si>
  <si>
    <t>Hloubení zapažených i nezapažených rýh šířky do 600 mm s urovnáním dna do předepsaného profilu a spádu v hornině tř. 3 Příplatek k cenám za lepivost horniny tř. 3</t>
  </si>
  <si>
    <t>8</t>
  </si>
  <si>
    <t>132201202</t>
  </si>
  <si>
    <t>Hloubení rýh š do 2000 mm v hornině tř. 3 objemu do 1000 m3</t>
  </si>
  <si>
    <t>-1741604804</t>
  </si>
  <si>
    <t>Hloubení zapažených i nezapažených rýh šířky přes 600 do 2 000 mm s urovnáním dna do předepsaného profilu a spádu v hornině tř. 3 přes 100 do 1 000 m3</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</si>
  <si>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prostředek._x000D_
2. Hloubení rýh při lesnicko-technických melioracích se oceňuje:_x000D_
a) ve stržích cenami platnými pro objem výkopu do 100 m3, i když skutečný objem výkopu je větší,_x000D_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m3._x000D_
3. Náklady na svislé přemístění výkopku nad 1 m hloubky se určí dle ustanovení článku č. 3161 všeobecných podmínek katalogu._x000D_
4. Předepisuje-li projekt hloubit rýhy 5 až 7 bez použití trhavin, oceňuje se toto hloubení:_x000D_
a) v suchu nebo mokru cenami 138 40-1201, 138 50-1201 a 138 60-1201 Dolamování hloubených vykopávek,_x000D_
b) v tekoucí vodě při jakékoliv její rychlosti individuálně._x000D_
5. Ceny nelze použít pro hloubení rýh a hloubky přes 16 m. Tyto práce se oceňují individuálně._x000D_
</t>
  </si>
  <si>
    <t>Výkop  pro  potrubí,  šachty  a  vpustě   v  horn.  3 - 4</t>
  </si>
  <si>
    <t>1,2*1,2*2*2</t>
  </si>
  <si>
    <t>1,2*8*2</t>
  </si>
  <si>
    <t>Mezisoučet</t>
  </si>
  <si>
    <t>24,96/2"50%</t>
  </si>
  <si>
    <t>9</t>
  </si>
  <si>
    <t>132201209</t>
  </si>
  <si>
    <t>Příplatek za lepivost k hloubení rýh š do 2000 mm v hornině tř. 3</t>
  </si>
  <si>
    <t>1013246442</t>
  </si>
  <si>
    <t>Hloubení zapažených i nezapažených rýh šířky přes 600 do 2 000 mm s urovnáním dna do předepsaného profilu a spádu v hornině tř. 3 Příplatek k cenám za lepivost horniny tř. 3</t>
  </si>
  <si>
    <t>10</t>
  </si>
  <si>
    <t>132301202</t>
  </si>
  <si>
    <t>Hloubení rýh š do 2000 mm v hornině tř. 4 objemu do 1000 m3</t>
  </si>
  <si>
    <t>-730824404</t>
  </si>
  <si>
    <t>Hloubení zapažených i nezapažených rýh šířky přes 600 do 2 000 mm s urovnáním dna do předepsaného profilu a spádu v hornině tř. 4 přes 100 do 1 000 m3</t>
  </si>
  <si>
    <t>11</t>
  </si>
  <si>
    <t>132301209</t>
  </si>
  <si>
    <t>Příplatek za lepivost k hloubení rýh š do 2000 mm v hornině tř. 4</t>
  </si>
  <si>
    <t>1883971969</t>
  </si>
  <si>
    <t>Hloubení zapažených i nezapažených rýh šířky přes 600 do 2 000 mm s urovnáním dna do předepsaného profilu a spádu v hornině tř. 4 Příplatek k cenám za lepivost horniny tř. 4</t>
  </si>
  <si>
    <t>12</t>
  </si>
  <si>
    <t>174101101</t>
  </si>
  <si>
    <t>Zásyp jam, šachet rýh nebo kolem objektů sypaninou se zhutněním</t>
  </si>
  <si>
    <t>-728417595</t>
  </si>
  <si>
    <t>Zásyp sypaninou z jakékoliv horniny s uložením výkopku ve vrstvách se zhutněním jam, šachet, rýh nebo kolem objektů v těchto vykopávkách</t>
  </si>
  <si>
    <t xml:space="preserve">Poznámka k souboru cen:_x000D_
1. Ceny 174 10- . . jsou určeny pro zhutněné zásypy s mírou zhutnění:_x000D_
a) z hornin soudržných do 100 % PS,_x000D_
b) z hornin nesoudržných do I(d) 0,9,_x000D_
c) z hornin kamenitých pro jakoukoliv míru zhutnění._x000D_
2. Je-li projektem předepsáno vyšší zhutnění, podle bodu a) a b) poznámky č 1., ocení se zásyp individuálně._x000D_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potrubí._x000D_
4. V cenách 10-1101, 10-1103, 20-1101 a 20-1103 je započteno přemístění sypaniny ze vzdálenosti 10 m od kraje výkopu nebo zasypávaného prostoru, měřeno k těžišti skládky._x000D_
5. V ceně 10-1102 je započteno přemístění sypaniny ze vzdálenosti 15 m od hrany zasypávaného prostoru, měřeno k těžišti skládky._x000D_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._x000D_
7. Odklizení zbylého výkopku po provedení zásypu zářezů se šikmými stěnami pro podzemní vedení nebo zásypu jam a rýh pro podzemní vedení se oceňuje, je-li objem zbylého výkopku:_x000D_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výkopku;_x000D_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8._x000D_
8. Rozprostření zbylého výkopku podél výkopu a nad výkopem po provedení zásypů zářezů se šikmými stěnami pro podzemní vedení nebo zásypu jam a rýh pro podzemní vedení se oceňuje:_x000D_
a) cenou 171 20-1101 Uložení sypaniny do nezhutněných násypů, není-li projektem předepsáno zhutnění rozprostřeného zbylého výkopku,_x000D_
b) cenou 171 10-1111 Uložení sypaniny do násypů z hornin sypkých, je-li předepsáno zhutnění rozprostřeného zbylého výkopku, a to v objemu vypočteném podle poznámky č.6, příp. zmenšeném o objem výkopku, který byl již odklizen._x000D_
9. Míru zhutnění předepisuje projekt._x000D_
</t>
  </si>
  <si>
    <t>zásyp dešťové kanalizace</t>
  </si>
  <si>
    <t>24,96-4,32-1,44</t>
  </si>
  <si>
    <t>13</t>
  </si>
  <si>
    <t>175151101</t>
  </si>
  <si>
    <t>Obsypání potrubí strojně sypaninou bez prohození, uloženou do 3 m</t>
  </si>
  <si>
    <t>1969793182</t>
  </si>
  <si>
    <t>Obsypání potrubí strojně sypaninou z vhodných hornin tř. 1 až 4 nebo materiálem připraveným podél výkopu ve vzdálenosti do 3 m od jeho kraje, pro jakoukoliv hloubku výkopu a míru zhutnění bez prohození sypaniny</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</si>
  <si>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</si>
  <si>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 xml:space="preserve">obsyp potrubí </t>
  </si>
  <si>
    <t>1,2*8*0,6-0,15*1,2*8</t>
  </si>
  <si>
    <t>14</t>
  </si>
  <si>
    <t>M</t>
  </si>
  <si>
    <t>58331351</t>
  </si>
  <si>
    <t>kamenivo těžené drobné frakce 0-4</t>
  </si>
  <si>
    <t>t</t>
  </si>
  <si>
    <t>-379779137</t>
  </si>
  <si>
    <t>4,32*2 'Přepočtené koeficientem množství</t>
  </si>
  <si>
    <t>181102302</t>
  </si>
  <si>
    <t>Úprava pláně v zářezech se zhutněním</t>
  </si>
  <si>
    <t>-1903094793</t>
  </si>
  <si>
    <t>Úprava pláně na stavbách dálnic strojně v zářezech mimo skalních se zhutněním</t>
  </si>
  <si>
    <t xml:space="preserve">Poznámka k souboru cen:_x000D_
1. Ceny se zhutněním jsou určeny pro všechny míry zhutnění._x000D_
2. Ceny 10-2301, 10-2302, 20-2301 a 20-2305 jsou určeny pro urovnání nově zřizovaných ploch vodorovných nebo ve sklonu do 1:5 pod zpevnění ploch jakéhokoliv druhu, pod humusování, drnování a dále předepíše-li projekt urovnání pláně z jiného důvodu._x000D_
3. Cena 10-2303 je určena pro vyplnění sypaninou prohlubní zářezů v horninách třídy II a III._x000D_
4. Ceny neplatí pro zhutnění podloží pod násypy; toto zhutnění se oceňuje cenou 215 90-1101 Zhutnění podloží pod násypy._x000D_
5. Ceny neplatí pro urovnání lavic (berem) šířky do 3 m přerušujících svahy, pro urovnání dna příkopů pro jakoukoliv jejich šířku; toto urovnání se oceňuje cenami souboru cen 182 . 0-11 Svahování trvalých svahů do projektovaných profilů A 01 tohoto katalogu._x000D_
6. Urovnání ploch ve sklonu přes 1:5 (svahování) se oceňuje cenou 182 20-1101 Svahování trvalých svahů do projektovaných profilů, části A 01 tohoto katalogu._x000D_
7. Vyplnění prohlubní v horninách třídy II a III betonem nebo stabilizací se oceňuje cenami části A 01 Zřízení konstrukcí katalogu 822-1 Komunikace pozemní a letiště._x000D_
</t>
  </si>
  <si>
    <t>150+275</t>
  </si>
  <si>
    <t>16</t>
  </si>
  <si>
    <t>181301102</t>
  </si>
  <si>
    <t>Rozprostření ornice tl vrstvy do 150 mm pl do 500 m2 v rovině nebo ve svahu do 1:5</t>
  </si>
  <si>
    <t>-881817249</t>
  </si>
  <si>
    <t>Rozprostření a urovnání ornice v rovině nebo ve svahu sklonu do 1:5 při souvislé ploše do 500 m2, tl. vrstvy přes 100 do 150 mm</t>
  </si>
  <si>
    <t xml:space="preserve">Poznámka k souboru cen:_x000D_
1. V ceně jsou započteny i náklady na případné nutné přemístění hromad nebo dočasných skládek na místo spotřeby ze vzdálenosti do 30 m._x000D_
2. V ceně nejsou započteny náklady na získání ornice; toto získání se oceňuje cenami souboru cen 121 10-11 Sejmutí ornice._x000D_
3. Případné nakládání ornice, v souvislosti s pozn. č. 2 se oceňuje cenami souboru cen 167 10-11 Nakládání, skládání a překládání neulehlého výkopku nebo sypaniny._x000D_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neodečítá._x000D_
</t>
  </si>
  <si>
    <t>200</t>
  </si>
  <si>
    <t>17</t>
  </si>
  <si>
    <t>10364101R</t>
  </si>
  <si>
    <t>zemina pro terénní úpravy -  ornice</t>
  </si>
  <si>
    <t>vlastní položka</t>
  </si>
  <si>
    <t>1615481098</t>
  </si>
  <si>
    <t>0,15*200*1,5</t>
  </si>
  <si>
    <t>18</t>
  </si>
  <si>
    <t>181411131</t>
  </si>
  <si>
    <t>Založení parkového trávníku výsevem plochy do 1000 m2 v rovině a ve svahu do 1:5</t>
  </si>
  <si>
    <t>-1387858468</t>
  </si>
  <si>
    <t>Založení trávníku na půdě předem připravené plochy do 1000 m2 výsevem včetně utažení parkového v rovině nebo na svahu do 1:5</t>
  </si>
  <si>
    <t xml:space="preserve">Poznámka k souboru cen:_x000D_
1. V cenách jsou započteny i náklady na pokosení, naložení a odvoz odpadu do 20 km se složením._x000D_
2. V cenách -1161 až -1164 nejsou započteny i náklady na zatravňovací textilii._x000D_
3. V cenách nejsou započteny náklady na:_x000D_
a) přípravu půdy,_x000D_
b) travní semeno, tyto náklady se oceňují ve specifikaci,_x000D_
c) vypletí a zalévání; tyto práce se oceňují cenami části C02 souborů cen 185 80-42 Vypletí a 185 80-43 Zalití rostlin vodou,_x000D_
d) srovnání terénu, tyto práce se oceňují souborem cen 181 1.-..Plošná úprava terénu._x000D_
4. V cenách o sklonu svahu přes 1:1 jsou uvažovány podmínky pro svahy běžně schůdné; bez použití lezeckých technik. V případě použití lezeckých technik se tyto náklady oceňují individuálně._x000D_
</t>
  </si>
  <si>
    <t>19</t>
  </si>
  <si>
    <t>00572410</t>
  </si>
  <si>
    <t>osivo směs travní parková</t>
  </si>
  <si>
    <t>kg</t>
  </si>
  <si>
    <t>-118822322</t>
  </si>
  <si>
    <t>200/50</t>
  </si>
  <si>
    <t>20</t>
  </si>
  <si>
    <t>151811131</t>
  </si>
  <si>
    <t>Osazení pažicího boxu hl výkopu do 4 m š do 1,2 m</t>
  </si>
  <si>
    <t>1420448589</t>
  </si>
  <si>
    <t>Zřízení pažicích boxů pro pažení a rozepření stěn rýh podzemního vedení hloubka výkopu do 4 m, šířka do 1,2 m</t>
  </si>
  <si>
    <t xml:space="preserve">Poznámka k souboru cen:_x000D_
1. Množství měrných jednotek pažicích boxů se určuje v m2 celkové zapažené plochy (započítávají se obě strany výkopu)._x000D_
</t>
  </si>
  <si>
    <t xml:space="preserve">Výkop  pro  potrubí,  šachty  a  vpustě   </t>
  </si>
  <si>
    <t>4*1,2*2*2</t>
  </si>
  <si>
    <t>2*8*2</t>
  </si>
  <si>
    <t>151811231</t>
  </si>
  <si>
    <t>Odstranění pažicího boxu hl výkopu do 4 m š do 1,2 m</t>
  </si>
  <si>
    <t>273175462</t>
  </si>
  <si>
    <t>Odstranění pažicích boxů pro pažení a rozepření stěn rýh podzemního vedení hloubka výkopu do 4 m, šířka do 1,2 m</t>
  </si>
  <si>
    <t>22</t>
  </si>
  <si>
    <t>162701105</t>
  </si>
  <si>
    <t>Vodorovné přemístění do 10000 m výkopku/sypaniny z horniny tř. 1 až 4</t>
  </si>
  <si>
    <t>446409690</t>
  </si>
  <si>
    <t>Vodorovné přemístění výkopku nebo sypaniny po suchu na obvyklém dopravním prostředku, bez naložení výkopku, avšak se složením bez rozhrnutí z horniny tř. 1 až 4 na vzdálenost přes 9 000 do 10 000 m</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</si>
  <si>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</si>
  <si>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 xml:space="preserve">Odvoz  přebytečného  materiálu  na  skládku  </t>
  </si>
  <si>
    <t>24,75+12,48+12,48-19,2</t>
  </si>
  <si>
    <t>23</t>
  </si>
  <si>
    <t>162701109</t>
  </si>
  <si>
    <t>Příplatek k vodorovnému přemístění výkopku/sypaniny z horniny tř. 1 až 4 ZKD 1000 m přes 10000 m</t>
  </si>
  <si>
    <t>1158873282</t>
  </si>
  <si>
    <t>Vodorovné přemístění výkopku nebo sypaniny po suchu na obvyklém dopravním prostředku, bez naložení výkopku, avšak se složením bez rozhrnutí z horniny tř. 1 až 4 na vzdálenost Příplatek k ceně za každých dalších i započatých 1 000 m</t>
  </si>
  <si>
    <t>30,51*15 'Přepočtené koeficientem množství</t>
  </si>
  <si>
    <t>24</t>
  </si>
  <si>
    <t>171201211</t>
  </si>
  <si>
    <t>Poplatek za uložení stavebního odpadu - zeminy a kameniva na skládce</t>
  </si>
  <si>
    <t>-1573317917</t>
  </si>
  <si>
    <t>Poplatek za uložení stavebního odpadu na skládce (skládkovné) zeminy a kameniva zatříděného do Katalogu odpadů pod kódem 170 504</t>
  </si>
  <si>
    <t xml:space="preserve">Poznámka k souboru cen:_x000D_
1. Ceny uvedené v souboru cen lze po dohodě upravit podle místních podmínek._x000D_
</t>
  </si>
  <si>
    <t>30,51*1,8 'Přepočtené koeficientem množství</t>
  </si>
  <si>
    <t>Svislé a kompletní konstrukce</t>
  </si>
  <si>
    <t>25</t>
  </si>
  <si>
    <t>358315114</t>
  </si>
  <si>
    <t>Bourání šachty, stoky kompletní nebo otvorů z prostého betonu plochy do 4 m2</t>
  </si>
  <si>
    <t>-463065417</t>
  </si>
  <si>
    <t>Bourání šachty, stoky kompletní nebo vybourání otvorů průřezové plochy do 4 m2 ve stokách ze zdiva z prostého betonu</t>
  </si>
  <si>
    <t>2*0,5</t>
  </si>
  <si>
    <t>Vodorovné konstrukce</t>
  </si>
  <si>
    <t>26</t>
  </si>
  <si>
    <t>451317777</t>
  </si>
  <si>
    <t>Podklad nebo lože pod dlažbu vodorovný nebo do sklonu 1:5 z betonu prostého tl do 100 mm</t>
  </si>
  <si>
    <t>-1472830212</t>
  </si>
  <si>
    <t>Podklad nebo lože pod dlažbu (přídlažbu) v ploše vodorovné nebo ve sklonu do 1:5, tloušťky od 50 do 100 mm z betonu prostého</t>
  </si>
  <si>
    <t xml:space="preserve">Poznámka k souboru cen:_x000D_
1. Ceny lze použít i pro podklad nebo lože pod dlažby silničních příkopů a kuželů._x000D_
2. Ceny nelze použít pro:_x000D_
a) lože rigolů dlážděných, které je započteno v cenách souborů cen 597 . 6- . 1 Rigol dlážděný, 597 17- . 1 Rigol krajnicový s kamennou obrubou a 597 16-1111 Rigol dlážděný z lomového kamene,_x000D_
b) podklad nebo lože pod dlažby (přídlažby) související s vodotečí, které se oceňují cenami části A 01 katalogu 832-1 Hráze a úpravy na tocích - úpravy toků a kanálů._x000D_
3. V cenách -7777 Podklad z prohozené zeminy, -9777 Příplatek za dalších 10 mm tloušťky z prohozené zeminy, -9779 Příplatek za sklon přes 1:5 z prohozené zeminy jsou započteny i náklady na prohození zeminy._x000D_
4. V cenách nejsou započteny náklady na:_x000D_
a) opatření zeminy a její přemístění k místu zabudování, které se oceňují podle ustanovení čl. 3111 Všeobecných podmínek části A 01 tohoto katalogu,_x000D_
b) úpravu pláně, která se oceňuje u silnic cenami části A 01, u dálnic cenami části A 02 katalogu 800-1 Zemní práce,_x000D_
c) odklizení odpadu po prohození zeminy, které se oceňuje cenami části A 01 katalogu 800-1 Zemní práce,_x000D_
d) svahování, které se oceňuje cenami části A 01 katalogu 800-1 Zemní práce._x000D_
</t>
  </si>
  <si>
    <t>viz  příloha  C.2.1.  –  2.</t>
  </si>
  <si>
    <t>70</t>
  </si>
  <si>
    <t>27</t>
  </si>
  <si>
    <t>451572111</t>
  </si>
  <si>
    <t>Lože pod potrubí otevřený výkop z kameniva drobného těženého</t>
  </si>
  <si>
    <t>-313119795</t>
  </si>
  <si>
    <t>Lože pod potrubí, stoky a drobné objekty v otevřeném výkopu z kameniva drobného těženého 0 až 4 mm</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</si>
  <si>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</si>
  <si>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 xml:space="preserve">lože pod potrubí </t>
  </si>
  <si>
    <t>0,15*1,2*8</t>
  </si>
  <si>
    <t>Komunikace pozemní</t>
  </si>
  <si>
    <t>28</t>
  </si>
  <si>
    <t>56485111R</t>
  </si>
  <si>
    <t>Podklad ze štěrkodrtě ŠD tl 150 mm fr. 0-8 mm</t>
  </si>
  <si>
    <t>-1408852634</t>
  </si>
  <si>
    <t>Podklad ze štěrkodrti ŠD s rozprostřením a zhutněním, po zhutnění tl. 150 mm</t>
  </si>
  <si>
    <t>150</t>
  </si>
  <si>
    <t>29</t>
  </si>
  <si>
    <t>564871111</t>
  </si>
  <si>
    <t>Podklad ze štěrkodrtě ŠD tl 250 mm</t>
  </si>
  <si>
    <t>-1832275862</t>
  </si>
  <si>
    <t>Podklad ze štěrkodrti ŠD s rozprostřením a zhutněním, po zhutnění tl. 250 mm</t>
  </si>
  <si>
    <t>275</t>
  </si>
  <si>
    <t>564952111</t>
  </si>
  <si>
    <t>Podklad z mechanicky zpevněného kameniva MZK tl 150 mm</t>
  </si>
  <si>
    <t>-2071072110</t>
  </si>
  <si>
    <t>Podklad z mechanicky zpevněného kameniva MZK (minerální beton) s rozprostřením a s hutněním, po zhutnění tl. 150 mm</t>
  </si>
  <si>
    <t xml:space="preserve">Poznámka k souboru cen:_x000D_
1. ČSN 73 6126-1 připouští pro MZK max. tl. 300 mm._x000D_
2. V cenách nejsou započteny náklady na:_x000D_
a) ochranu povrchu podkladu filtračním postřikem, který se oceňuje cenami souboru cen 573 11-11,_x000D_
b) spojovací postřik před pokládkou asfaltových směsí, který se oceňuje cenami souboru cen 573 2.-11._x000D_
</t>
  </si>
  <si>
    <t>31</t>
  </si>
  <si>
    <t>565155111</t>
  </si>
  <si>
    <t>Asfaltový beton vrstva podkladní ACP 16 (obalované kamenivo OKS) tl 70 mm š do 3 m</t>
  </si>
  <si>
    <t>861290094</t>
  </si>
  <si>
    <t>Asfaltový beton vrstva podkladní ACP 16 (obalované kamenivo střednězrnné - OKS) s rozprostřením a zhutněním v pruhu šířky do 3 m, po zhutnění tl. 70 mm</t>
  </si>
  <si>
    <t xml:space="preserve">Poznámka k souboru cen:_x000D_
1. ČSN EN 13108-1 připouští pro ACP 16 pouze tl. 50 až 80 mm._x000D_
</t>
  </si>
  <si>
    <t>32</t>
  </si>
  <si>
    <t>572141111</t>
  </si>
  <si>
    <t>Vyrovnání povrchu dosavadních krytů asfaltovým betonem ACO (AB) tl do 40 mm</t>
  </si>
  <si>
    <t>-587046930</t>
  </si>
  <si>
    <t>Vyrovnání povrchu dosavadních krytů s rozprostřením hmot a zhutněním asfaltovým betonem ACO (AB) tl. od 20 do 40 mm</t>
  </si>
  <si>
    <t xml:space="preserve">Poznámka k souboru cen:_x000D_
1. Ceny jsou určeny pro vyrovnání povrchů (včetně výtluků) nebo i pro vyrovnání profilů v proměnlivých tloušťkách, prováděných jako souvislá úprava vozovky v rámci rekonstrukcí nebo obnov dosavadních krytů. Pro volbu ceny je rozhodující průměrná tloušťka krytu._x000D_
2. Ceny nelze použít:_x000D_
a) pro samostatné prováděné vyspravení ojedinělých výtluků, které se oceňuje cenami souboru cen 572 2 .- 1 Vyspravení výtluků dosavadního krytu,_x000D_
b) pro ložné a obrusné vrstvy na novostavbách nebo prováděné jako každá další vrstva na vrstvě oceňované cenami tohoto souboru cen; tyto stavební práce se oceňují cenami souboru cen stavebního dílu 56 popř. 57 části A 01 tohoto katalogu._x000D_
3. V cenách jsou započteny i náklady na:_x000D_
a) příp. nutné očištění povrchu krytu nebo výtluků dosavadního krytu,_x000D_
b) spojovací postřik dosavadního krytu._x000D_
4. V cenách 572 13-12 a 572 15- jsou započteny i náklady na zdrsňovací posyp._x000D_
</t>
  </si>
  <si>
    <t>viz  příloha  C.2.1. –  3.</t>
  </si>
  <si>
    <t>1100</t>
  </si>
  <si>
    <t>33</t>
  </si>
  <si>
    <t>572241122</t>
  </si>
  <si>
    <t>Vyspravení výtluků asfaltovým betonem ACO (AB) tl do 60 mm při vyspravované ploše přes 10% na 1 km</t>
  </si>
  <si>
    <t>253496643</t>
  </si>
  <si>
    <t>Vyspravení výtluků materiálem na bázi asfaltu s řezáním, vysekáním, očištěním, zaplněním směsí a zhutněním asfaltovým betonem ACO (AB) při vyspravované ploše na 1 km komunikace přes 10 % tl. přes 40 do 60 mm</t>
  </si>
  <si>
    <t xml:space="preserve">Poznámka k souboru cen:_x000D_
1. Ceny jsou určeny pouze pro jednotlivě prováděné vyspravení výtluků._x000D_
2. Ceny jsou určeny pro ocenění jedné vrstvy pokládané směsi. Oprava výtluků větších tlouštěk se provádí ve více vrstvách._x000D_
3. Ceny nelze použít pro vyspravení výtluků dosavadního krytu prováděné jako souvislá úprava krytu v rámci rekonstrukcí nebo obnov, které se oceňuje cenami souboru cen 572 1 . - Vyrovnání povrchu dosavadních krytů nebo podkladů._x000D_
4. V cenách jsou započteny i náklady na:_x000D_
a) řezání a vysekání konstrukce vozovky kolem výtluků,_x000D_
b) odstranění zbylého materiálu._x000D_
5. V cenách 575 24- je započteny i náklady na spojovací postřik styčných ploch výtluků a ošetření hran výtluků tmelící hmotou._x000D_
6. V cenách 572 25- jsou započteny i náklady na natření styčných ploch asfaltem, ošetření hran výtluků asfaltovými pásy a zdrsňovací posyp._x000D_
7. V cenách 572 26-2 nejsou započteny náklady na případný spojovací postřik._x000D_
</t>
  </si>
  <si>
    <t>100</t>
  </si>
  <si>
    <t>34</t>
  </si>
  <si>
    <t>573231108</t>
  </si>
  <si>
    <t>Postřik živičný spojovací ze silniční emulze v množství 0,50 kg/m2</t>
  </si>
  <si>
    <t>1581453076</t>
  </si>
  <si>
    <t>Postřik spojovací PS bez posypu kamenivem ze silniční emulze, v množství 0,50 kg/m2</t>
  </si>
  <si>
    <t>35</t>
  </si>
  <si>
    <t>573231111</t>
  </si>
  <si>
    <t>Postřik živičný spojovací ze silniční emulze v množství 0,70 kg/m2</t>
  </si>
  <si>
    <t>1665815642</t>
  </si>
  <si>
    <t>Postřik spojovací PS bez posypu kamenivem ze silniční emulze, v množství 0,70 kg/m2</t>
  </si>
  <si>
    <t>36</t>
  </si>
  <si>
    <t>577134111</t>
  </si>
  <si>
    <t>Asfaltový beton vrstva obrusná ACO 11 (ABS) tř. I tl 40 mm š do 3 m z nemodifikovaného asfaltu</t>
  </si>
  <si>
    <t>1044550547</t>
  </si>
  <si>
    <t>Asfaltový beton vrstva obrusná ACO 11 (ABS) s rozprostřením a se zhutněním z nemodifikovaného asfaltu v pruhu šířky do 3 m tř. I, po zhutnění tl. 40 mm</t>
  </si>
  <si>
    <t xml:space="preserve">Poznámka k souboru cen:_x000D_
1. ČSN EN 13108-1 připouští pro ACO 11 pouze tl. 35 až 50 mm._x000D_
</t>
  </si>
  <si>
    <t>30*6+30*13+30*3+19*15+10*8+75</t>
  </si>
  <si>
    <t>37</t>
  </si>
  <si>
    <t>591211111</t>
  </si>
  <si>
    <t>Kladení dlažby z kostek drobných z kamene do lože z kameniva těženého tl 50 mm</t>
  </si>
  <si>
    <t>-57903037</t>
  </si>
  <si>
    <t>Kladení dlažby z kostek s provedením lože do tl. 50 mm, s vyplněním spár, s dvojím beraněním a se smetením přebytečného materiálu na krajnici drobných z kamene, do lože z kameniva těženého</t>
  </si>
  <si>
    <t xml:space="preserve">Poznámka k souboru cen:_x000D_
1. Ceny 591 1.- pro dlažbu z kostek velkých jsou určeny pro dlažbu úhlopříčnou a řádkovou._x000D_
2. Ceny 591 2.- pro dlažbu z kostek drobných jsou určeny pro dlažbu úhlopříčnou, řádkovou a kroužkovou._x000D_
3. Dlažba vějířová z kostek drobných se oceňuje cenami 591 41-2111 a 591 44-2111 Kladení dlažby z mozaiky dvoubarevné a vícebarevné komunikací pro pěší._x000D_
4. V cenách jsou započteny i náklady na dodání hmot pro lože a na dodání téhož materiálu na výplň spár._x000D_
5. V cenách nejsou započteny náklady na:_x000D_
a) dodání dlažebních kostek, které se oceňuje ve specifikaci; ztratné lze dohodnout_x000D_
- u velkých kostek ve výši 1 %,_x000D_
- u drobných kostek ve výši 2 %,_x000D_
b) vyplnění spár dlažby živičnou zálivkou, které se oceňuje cenami souboru cen 599 1 . -11 Zálivka živičná spár dlažby._x000D_
6. Část lože přesahující tloušťku 50 mm se oceňuje cenami souboru cen 451 31-97 Příplatek za každých dalších 10 mm tloušťky podkladu nebo lože._x000D_
</t>
  </si>
  <si>
    <t>viz  příloha  C.2.1. -  2.</t>
  </si>
  <si>
    <t>205</t>
  </si>
  <si>
    <t>38</t>
  </si>
  <si>
    <t>591241111</t>
  </si>
  <si>
    <t>Kladení dlažby z kostek drobných z kamene na MC tl 50 mm</t>
  </si>
  <si>
    <t>1038432929</t>
  </si>
  <si>
    <t>Kladení dlažby z kostek s provedením lože do tl. 50 mm, s vyplněním spár, s dvojím beraněním a se smetením přebytečného materiálu na krajnici drobných z kamene, do lože z cementové malty</t>
  </si>
  <si>
    <t>39</t>
  </si>
  <si>
    <t>58380124</t>
  </si>
  <si>
    <t>kostka dlažební žula drobná 10/10</t>
  </si>
  <si>
    <t>-1341946488</t>
  </si>
  <si>
    <t>kostka dlažební žula drobná</t>
  </si>
  <si>
    <t>275/5,2*1,03</t>
  </si>
  <si>
    <t>55</t>
  </si>
  <si>
    <t>Trubní vedení</t>
  </si>
  <si>
    <t>871313121</t>
  </si>
  <si>
    <t>Montáž kanalizačního potrubí z PVC těsněné gumovým kroužkem otevřený výkop sklon do 20 % DN 160</t>
  </si>
  <si>
    <t>m</t>
  </si>
  <si>
    <t>1791795769</t>
  </si>
  <si>
    <t>Montáž kanalizačního potrubí z plastů z tvrdého PVC těsněných gumovým kroužkem v otevřeném výkopu ve sklonu do 20 % DN 160</t>
  </si>
  <si>
    <t xml:space="preserve">Poznámka k souboru cen:_x000D_
1. V cenách montáže potrubí nejsou započteny náklady na dodání trub, elektrospojek a těsnicích kroužků pokud tyto nejsou součástí dodávky potrubí. Tyto náklady se oceňují ve specifikaci._x000D_
2. V cenách potrubí z trubek polyetylenových a polypropylenových nejsou započteny náklady na dodání tvarovek použitých pro napojení na jiný druh potrubí; tvarovky se oceňují ve specifikaci._x000D_
3. Ztratné lze dohodnout:_x000D_
a) u trub kanalizačních z tvrdého PVC ve směrné výši 3 %,_x000D_
b) u trub polyetylenových a polypropylenových ve směrné výši 1,5._x000D_
</t>
  </si>
  <si>
    <t>41</t>
  </si>
  <si>
    <t>28611131</t>
  </si>
  <si>
    <t>trubka kanalizační PVC DN 160x1000 mm SN4</t>
  </si>
  <si>
    <t>997117624</t>
  </si>
  <si>
    <t>8*1,07 'Přepočtené koeficientem množství</t>
  </si>
  <si>
    <t>42</t>
  </si>
  <si>
    <t>877315211</t>
  </si>
  <si>
    <t>Montáž tvarovek z tvrdého PVC-systém KG nebo z polypropylenu-systém KG 2000 jednoosé DN 150</t>
  </si>
  <si>
    <t>kus</t>
  </si>
  <si>
    <t>-148575869</t>
  </si>
  <si>
    <t>Montáž tvarovek na kanalizačním potrubí z trub z plastu z tvrdého PVC nebo z polypropylenu v otevřeném výkopu jednoosých DN 150</t>
  </si>
  <si>
    <t xml:space="preserve">Poznámka k souboru cen:_x000D_
1. V cenách nejsou započteny náklady na dodání tvarovek. Tvarovky se oceňují ve ve specifikaci._x000D_
</t>
  </si>
  <si>
    <t>předběžně 5 ks tvarovek na 1 vpust - bude upřesněno při realizaci</t>
  </si>
  <si>
    <t>2*5</t>
  </si>
  <si>
    <t>43</t>
  </si>
  <si>
    <t>28611361</t>
  </si>
  <si>
    <t>koleno kanalizační PVC KG 150x45°</t>
  </si>
  <si>
    <t>-1277203367</t>
  </si>
  <si>
    <t>44</t>
  </si>
  <si>
    <t>892351111</t>
  </si>
  <si>
    <t>Tlaková zkouška vodou potrubí DN 150 nebo 200</t>
  </si>
  <si>
    <t>-295662306</t>
  </si>
  <si>
    <t>Tlakové zkoušky vodou na potrubí DN 150 nebo 200</t>
  </si>
  <si>
    <t xml:space="preserve">Poznámka k souboru cen:_x000D_
1. Ceny -2111 jsou určeny pro zabezpečení jednoho konce zkoušeného úseku jakéhokoliv druhu potrubí._x000D_
2. V cenách jsou započteny náklady:_x000D_
a) u cen -1111 - na přísun, montáž, demontáž a odsun zkoušecího čerpadla, napuštění tlakovou vodou a dodání vody pro tlakovou zkoušku,_x000D_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řady,_x000D_
</t>
  </si>
  <si>
    <t>45</t>
  </si>
  <si>
    <t>892372111</t>
  </si>
  <si>
    <t>Zabezpečení konců potrubí DN do 300 při tlakových zkouškách vodou</t>
  </si>
  <si>
    <t>-1306975494</t>
  </si>
  <si>
    <t>Tlakové zkoušky vodou zabezpečení konců potrubí při tlakových zkouškách DN do 300</t>
  </si>
  <si>
    <t>46</t>
  </si>
  <si>
    <t>895941311</t>
  </si>
  <si>
    <t>Zřízení vpusti kanalizační uliční z betonových dílců typ UVB-50</t>
  </si>
  <si>
    <t>-506019908</t>
  </si>
  <si>
    <t xml:space="preserve">Poznámka k souboru cen:_x000D_
1. V cenách jsou započteny i náklady na zřízení lože ze štěrkopísku._x000D_
2. V cenách nejsou započteny náklady na:_x000D_
a) dodání betonových dílců; betonové dílce se oceňují ve specifikaci,_x000D_
b) dodání kameninových dílců; kameninové dílce se oceňují ve specifikaci,_x000D_
c) litinové mříže; osazení mříží se oceňuje cenami souboru cen 899 20- . 1 Osazení mříží litinových včetně rámů a košů na bahno části A 01 tohoto katalogu; dodání mříží se oceňuje ve specifikaci,_x000D_
d) podkladní prstence; tyto se oceňují cenami souboru cen 452 38-6 . Podkladní a a vyrovnávací prstence části A 01 tohoto katalogu._x000D_
</t>
  </si>
  <si>
    <t>viz  příloha  C.2.1. - 2.</t>
  </si>
  <si>
    <t>47</t>
  </si>
  <si>
    <t>59223821</t>
  </si>
  <si>
    <t>vpusť betonová uliční prstenec 18x66x10 cm</t>
  </si>
  <si>
    <t>-1976290940</t>
  </si>
  <si>
    <t>48</t>
  </si>
  <si>
    <t>59223822</t>
  </si>
  <si>
    <t>vpusť betonová uliční dno s výtokem 62,6 x 49,5 x 5 cm</t>
  </si>
  <si>
    <t>607489369</t>
  </si>
  <si>
    <t>49</t>
  </si>
  <si>
    <t>59223826</t>
  </si>
  <si>
    <t>vpusť betonová uliční skruž 59x50x5 cm</t>
  </si>
  <si>
    <t>-1504745076</t>
  </si>
  <si>
    <t>50</t>
  </si>
  <si>
    <t>899201211</t>
  </si>
  <si>
    <t>Demontáž mříží litinových včetně rámů hmotnosti do 50 kg</t>
  </si>
  <si>
    <t>-1959718785</t>
  </si>
  <si>
    <t>Demontáž mříží litinových včetně rámů, hmotnosti jednotlivě do 50 kg</t>
  </si>
  <si>
    <t>Vybourání  uliční  vpustě</t>
  </si>
  <si>
    <t>viz  příloha  C.2.1. – 2</t>
  </si>
  <si>
    <t>51</t>
  </si>
  <si>
    <t>899204112</t>
  </si>
  <si>
    <t>Osazení mříží litinových včetně rámů a košů na bahno pro třídu zatížení D400, E600</t>
  </si>
  <si>
    <t>2029304098</t>
  </si>
  <si>
    <t xml:space="preserve">Poznámka k souboru cen:_x000D_
1. V cenách nejsou započteny náklady na dodání mříží, rámů a košů na bahno; tyto náklady se oceňují ve specifikaci._x000D_
</t>
  </si>
  <si>
    <t>52</t>
  </si>
  <si>
    <t>5524232R</t>
  </si>
  <si>
    <t xml:space="preserve">mříž vtoková plastová pro uliční vpusť M500D  zat.  D 400  </t>
  </si>
  <si>
    <t>-1961719950</t>
  </si>
  <si>
    <t>53</t>
  </si>
  <si>
    <t>59223874</t>
  </si>
  <si>
    <t>koš vysoký pro uliční vpusti, žárově zinkovaný plech,pro rám 500/300</t>
  </si>
  <si>
    <t>1172868658</t>
  </si>
  <si>
    <t>54</t>
  </si>
  <si>
    <t>899331111</t>
  </si>
  <si>
    <t>Výšková úprava uličního vstupu nebo vpusti do 200 mm zvýšením poklopu</t>
  </si>
  <si>
    <t>-339190682</t>
  </si>
  <si>
    <t xml:space="preserve">Poznámka k souboru cen:_x000D_
1. V cenách jsou započteny i náklady na:_x000D_
a) odbourání dosavadního krytu, podkladu, nadezdívky nebo prstence s odklizením vybouraných hmot do 3 m,_x000D_
b) zarovnání plochy nadezdívky cementovou maltou,_x000D_
c) podbetonování nebo podezdění rámu,_x000D_
d) odstranění a znovuosazení rámu, poklopu, mříže, krycího hrnce nebo hydrantu,_x000D_
e) úpravu a doplnění krytu popř. podkladu vozovky v místě provedené výškové úpravy._x000D_
2. V cenách nejsou započteny náklady na příp. nutné dodání nové mříže, rámu, poklopu nebo krycího hrnce. Jejich dodání se oceňuje ve specifikaci, ztratné se nestanoví._x000D_
</t>
  </si>
  <si>
    <t xml:space="preserve">kanalizace </t>
  </si>
  <si>
    <t>899431111</t>
  </si>
  <si>
    <t>Výšková úprava uličního vstupu nebo vpusti do 200 mm zvýšením krycího hrnce, šoupěte nebo hydrantu</t>
  </si>
  <si>
    <t>-1555308382</t>
  </si>
  <si>
    <t>Výšková úprava uličního vstupu nebo vpusti do 200 mm zvýšením krycího hrnce, šoupěte nebo hydrantu bez úpravy armatur</t>
  </si>
  <si>
    <t>plyn</t>
  </si>
  <si>
    <t xml:space="preserve">voda </t>
  </si>
  <si>
    <t>56</t>
  </si>
  <si>
    <t>899722111</t>
  </si>
  <si>
    <t>Krytí potrubí z plastů výstražnou fólií z PVC 20 cm</t>
  </si>
  <si>
    <t>694260792</t>
  </si>
  <si>
    <t>Krytí potrubí z plastů výstražnou fólií z PVC šířky 20 cm</t>
  </si>
  <si>
    <t>Ostatní konstrukce a práce, bourání</t>
  </si>
  <si>
    <t>91</t>
  </si>
  <si>
    <t>Doplňující konstrukce a práce pozemních komunikací, letišť a ploch</t>
  </si>
  <si>
    <t>57</t>
  </si>
  <si>
    <t>913111111</t>
  </si>
  <si>
    <t>Montáž a demontáž plastového podstavce dočasné dopravní značky</t>
  </si>
  <si>
    <t>1030362096</t>
  </si>
  <si>
    <t>Montáž a demontáž dočasných dopravních značek zařízení pro upevnění samostatných značek podstavce plastového</t>
  </si>
  <si>
    <t xml:space="preserve">Poznámka k souboru cen:_x000D_
1. V cenách jsou započteny náklady na montáž i demontáž dočasné značky, nebo podstavce._x000D_
</t>
  </si>
  <si>
    <t xml:space="preserve">B 1 + E + Z 2 </t>
  </si>
  <si>
    <t>58</t>
  </si>
  <si>
    <t>913111112</t>
  </si>
  <si>
    <t>Montáž a demontáž sloupku délky do 2 m dočasné dopravní značky</t>
  </si>
  <si>
    <t>276731551</t>
  </si>
  <si>
    <t>Montáž a demontáž dočasných dopravních značek zařízení pro upevnění samostatných značek sloupku délky do 2 m</t>
  </si>
  <si>
    <t>59</t>
  </si>
  <si>
    <t>913111115</t>
  </si>
  <si>
    <t>Montáž a demontáž dočasné dopravní značky samostatné základní</t>
  </si>
  <si>
    <t>126113468</t>
  </si>
  <si>
    <t>Montáž a demontáž dočasných dopravních značek samostatných značek základních</t>
  </si>
  <si>
    <t xml:space="preserve">B 1 + E + Z 2  </t>
  </si>
  <si>
    <t>3*2</t>
  </si>
  <si>
    <t>60</t>
  </si>
  <si>
    <t>913111211</t>
  </si>
  <si>
    <t>Příplatek k dočasnému podstavci plastovému za první a ZKD den použití</t>
  </si>
  <si>
    <t>949657003</t>
  </si>
  <si>
    <t>Montáž a demontáž dočasných dopravních značek Příplatek za první a každý další den použití dočasných dopravních značek k ceně 11-1111</t>
  </si>
  <si>
    <t>2*40</t>
  </si>
  <si>
    <t>61</t>
  </si>
  <si>
    <t>913111212</t>
  </si>
  <si>
    <t>Příplatek k dočasnému sloupku délky do 2 m za první a ZKD den použití</t>
  </si>
  <si>
    <t>1581902272</t>
  </si>
  <si>
    <t>Montáž a demontáž dočasných dopravních značek Příplatek za první a každý další den použití dočasných dopravních značek k ceně 11-1112</t>
  </si>
  <si>
    <t>62</t>
  </si>
  <si>
    <t>913111215</t>
  </si>
  <si>
    <t>Příplatek k dočasné dopravní značce samostatné základní za první a ZKD den použití</t>
  </si>
  <si>
    <t>1324730143</t>
  </si>
  <si>
    <t>Montáž a demontáž dočasných dopravních značek Příplatek za první a každý další den použití dočasných dopravních značek k ceně 11-1115</t>
  </si>
  <si>
    <t>2*3*20</t>
  </si>
  <si>
    <t>63</t>
  </si>
  <si>
    <t>913321111</t>
  </si>
  <si>
    <t>Montáž a demontáž dočasné dopravní směrové desky základní</t>
  </si>
  <si>
    <t>-1664781423</t>
  </si>
  <si>
    <t>Montáž a demontáž dočasných dopravních vodících zařízení směrové desky základní</t>
  </si>
  <si>
    <t xml:space="preserve">Poznámka k souboru cen:_x000D_
1. V cenách jsou započteny náklady na montáž i demontáž dočasného vodícího zařízení._x000D_
</t>
  </si>
  <si>
    <t>Z 4  á  5  m</t>
  </si>
  <si>
    <t>64</t>
  </si>
  <si>
    <t>913321211</t>
  </si>
  <si>
    <t>Příplatek k dočasné směrové desce základní za první a ZKD den použití</t>
  </si>
  <si>
    <t>1565096466</t>
  </si>
  <si>
    <t>Montáž a demontáž dočasných dopravních vodících zařízení Příplatek za první a každý další den použití dočasných dopravních vodících zařízení k ceně 32-1111</t>
  </si>
  <si>
    <t>20*40</t>
  </si>
  <si>
    <t>65</t>
  </si>
  <si>
    <t>915121111</t>
  </si>
  <si>
    <t>Vodorovné dopravní značení vodící čáry souvislé š 250 mm základní bíllá barva</t>
  </si>
  <si>
    <t>656901623</t>
  </si>
  <si>
    <t>Vodorovné dopravní značení stříkané barvou vodící čára bílá šířky 250 mm souvislá základní</t>
  </si>
  <si>
    <t xml:space="preserve">Poznámka k souboru cen:_x000D_
1. Ceny jsou určeny pro dělící čáry bílé souvislé č. V1a, bílé přerušované č. V2a, žluté souvislé č. V12b, žluté přerušované č. V12c a vodící čáry bílé č. V4._x000D_
2. V cenách nejsou započteny náklady na:_x000D_
a) předznačení, tyto se oceňují cenami souboru cen 915 6.-11 Předznačení pro vodorovné značení,_x000D_
b) očištění vozovky, tyto se oceňují cenami souboru cen 938 90-9 . Odstranění bláta, prachu nebo hlinitého nánosu s povrchu podkladu nebo krytu části C 01 tohoto katalogu._x000D_
3. Množství měrných jednotek se určuje:_x000D_
a) u cen 915 11 a 915 12 v m délky dělící nebo vodící čáry (včetně mezer),_x000D_
b) u ceny 915 13 v m2 stříkané plochy bez mezer._x000D_
</t>
  </si>
  <si>
    <t xml:space="preserve">Vodorovné  dopravní  značení  -  V 10  b  </t>
  </si>
  <si>
    <t>viz  příloha  C.2.1.  -  2.</t>
  </si>
  <si>
    <t>90</t>
  </si>
  <si>
    <t>66</t>
  </si>
  <si>
    <t>915611111</t>
  </si>
  <si>
    <t>Předznačení vodorovného liniového značení</t>
  </si>
  <si>
    <t>-601359343</t>
  </si>
  <si>
    <t>Předznačení pro vodorovné značení stříkané barvou nebo prováděné z nátěrových hmot liniové dělicí čáry, vodicí proužky</t>
  </si>
  <si>
    <t xml:space="preserve">Poznámka k souboru cen:_x000D_
1. Množství měrných jednotek se určuje:_x000D_
a) pro cenu -1111 v m délky dělicí čáry nebo vodícího proužku (včetně mezer),_x000D_
b) pro cenu -1112 v m2 natírané nebo stříkané plochy._x000D_
</t>
  </si>
  <si>
    <t>67</t>
  </si>
  <si>
    <t>916131213</t>
  </si>
  <si>
    <t>Osazení silničního obrubníku betonového stojatého s boční opěrou do lože z betonu prostého</t>
  </si>
  <si>
    <t>-1525699883</t>
  </si>
  <si>
    <t>Osazení silničního obrubníku betonového se zřízením lože, s vyplněním a zatřením spár cementovou maltou stojatého s boční opěrou z betonu prostého, do lože z betonu prostého</t>
  </si>
  <si>
    <t xml:space="preserve">Poznámka k souboru cen:_x000D_
1. V cenách silničních obrubníků ležatých i stojatých jsou započteny:_x000D_
a) pro osazení do lože z kameniva těženého i náklady na dodání hmot pro lože tl. 80 až 100 mm,_x000D_
b) pro osazení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</si>
  <si>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 xml:space="preserve">Žulový  silniční  krajník  -  13 x 20 x 100 cm  </t>
  </si>
  <si>
    <t>68</t>
  </si>
  <si>
    <t>58380001</t>
  </si>
  <si>
    <t>krajník silniční kamenný, žula 13x20</t>
  </si>
  <si>
    <t>-1272367975</t>
  </si>
  <si>
    <t>200*1,03 'Přepočtené koeficientem množství</t>
  </si>
  <si>
    <t>69</t>
  </si>
  <si>
    <t>916991121</t>
  </si>
  <si>
    <t>Lože pod obrubníky, krajníky nebo obruby z dlažebních kostek z betonu prostého</t>
  </si>
  <si>
    <t>-1503338763</t>
  </si>
  <si>
    <t>Lože pod obrubníky, krajníky nebo obruby z dlažebních kostek z betonu prostého tř. C 16/20</t>
  </si>
  <si>
    <t>200*0,08+200*0,04+15*0,15</t>
  </si>
  <si>
    <t>915491211</t>
  </si>
  <si>
    <t>Osazení vodícího proužku z betonových desek do betonového lože tl do 100 mm š proužku 250 mm</t>
  </si>
  <si>
    <t>1316460288</t>
  </si>
  <si>
    <t>Osazení vodicího proužku z betonových prefabrikovaných desek tl. do 120 mm do lože z cementové malty tl. 20 mm, s vyplněním a zatřením spár cementovou maltou s podkladní vrstvou z betonu prostého tl. 50 až 100 mm šířka proužku 250 mm</t>
  </si>
  <si>
    <t xml:space="preserve">Poznámka k souboru cen:_x000D_
1. V cenách nejsou započteny náklady na:_x000D_
a) příp. nutné zemní práce, které se oceňují cenami katalogu 800-1 Zemní práce,_x000D_
b) příp. nutné bourání (rozebrání) vozovky, které se oceňuje cenami části B 01 tohoto katalogu,_x000D_
c) vyplnění spár mezi krytem vozovky a vodicím proužkem, které se oceňuje cenami souboru cen 599 . 4-11 Vyplnění spár mezi silničními dílci,_x000D_
d) dodání prefabrikovaných desek, které se oceňuje ve specifikaci._x000D_
</t>
  </si>
  <si>
    <t>71</t>
  </si>
  <si>
    <t>592452R</t>
  </si>
  <si>
    <t>přídlažba, vibrolisované dvouvrstvé betonové prvky 100/250/125 mm</t>
  </si>
  <si>
    <t>-1429518168</t>
  </si>
  <si>
    <t>72</t>
  </si>
  <si>
    <t>919732211</t>
  </si>
  <si>
    <t>Styčná spára napojení nového živičného povrchu na stávající za tepla š 15 mm hl 25 mm s prořezáním</t>
  </si>
  <si>
    <t>1971256284</t>
  </si>
  <si>
    <t>Styčná pracovní spára při napojení nového živičného povrchu na stávající se zalitím za tepla modifikovanou asfaltovou hmotou s posypem vápenným hydrátem šířky do 15 mm, hloubky do 25 mm včetně prořezání spáry</t>
  </si>
  <si>
    <t xml:space="preserve">Poznámka k souboru cen:_x000D_
1. V cenách jsou započteny i náklady na vyčištění spár, na impregnaci a zalití spár včetně dodání hmot._x000D_
</t>
  </si>
  <si>
    <t>73</t>
  </si>
  <si>
    <t>919735112</t>
  </si>
  <si>
    <t>Řezání stávajícího živičného krytu hl do 100 mm</t>
  </si>
  <si>
    <t>-1545635476</t>
  </si>
  <si>
    <t>Řezání stávajícího živičného krytu nebo podkladu hloubky přes 50 do 100 mm</t>
  </si>
  <si>
    <t xml:space="preserve">Poznámka k souboru cen:_x000D_
1. V cenách jsou započteny i náklady na spotřebu vody._x000D_
</t>
  </si>
  <si>
    <t>160</t>
  </si>
  <si>
    <t>93</t>
  </si>
  <si>
    <t>Různé dokončovací konstrukce a práce inženýrských staveb</t>
  </si>
  <si>
    <t>74</t>
  </si>
  <si>
    <t>935114122</t>
  </si>
  <si>
    <t>Štěrbinový odvodňovací betonový žlab 450x500 mm se spádem 0,5% se základem</t>
  </si>
  <si>
    <t>1227836201</t>
  </si>
  <si>
    <t>Štěrbinový odvodňovací betonový žlab se základem z betonu prostého a s obetonováním rozměru 450x500 mm bez obrubníku se spádem dna 0,5 %</t>
  </si>
  <si>
    <t xml:space="preserve">Poznámka k souboru cen:_x000D_
1. V ceně jsou započteny i náklady na dodání štěrbinového žlabu včetně čistícího kusu, vpusťového kusu a záslepky, které jsou poměrově přepočteny na 1 bm žlabu._x000D_
</t>
  </si>
  <si>
    <t xml:space="preserve">Štěrbinový  žlab  odvodňovací  betonový  </t>
  </si>
  <si>
    <t>99</t>
  </si>
  <si>
    <t>Přesun hmot a manipulace se sutí</t>
  </si>
  <si>
    <t>997</t>
  </si>
  <si>
    <t>Přesun sutě</t>
  </si>
  <si>
    <t>75</t>
  </si>
  <si>
    <t>997221571</t>
  </si>
  <si>
    <t>Vodorovná doprava vybouraných hmot do 1 km</t>
  </si>
  <si>
    <t>-1840587139</t>
  </si>
  <si>
    <t>Vodorovná doprava vybouraných hmot bez naložení, ale se složením a s hrubým urovnáním na vzdálenost do 1 km</t>
  </si>
  <si>
    <t xml:space="preserve">Poznámka k souboru cen:_x000D_
1. Ceny nelze použít pro vodorovnou dopravu vybouraných hmot po železnici, po vodě nebo neobvyklými dopravními prostředky._x000D_
2. Je-li na dopravní dráze pro vodorovnou dopravu vybouraných hmot překážka, pro kterou je nutno vybourané hmoty překládat z jednoho dopravního prostředku na druhý, oceňuje se tato doprava v každém úseku samostatně._x000D_
</t>
  </si>
  <si>
    <t>76</t>
  </si>
  <si>
    <t>997221579</t>
  </si>
  <si>
    <t>Příplatek ZKD 1 km u vodorovné dopravy vybouraných hmot</t>
  </si>
  <si>
    <t>-1643950932</t>
  </si>
  <si>
    <t>Vodorovná doprava vybouraných hmot bez naložení, ale se složením a s hrubým urovnáním na vzdálenost Příplatek k ceně za každý další i započatý 1 km přes 1 km</t>
  </si>
  <si>
    <t>572,39*24 'Přepočtené koeficientem množství</t>
  </si>
  <si>
    <t>77</t>
  </si>
  <si>
    <t>997221815</t>
  </si>
  <si>
    <t>Poplatek za uložení na skládce (skládkovné) stavebního odpadu betonového kód odpadu 170 101</t>
  </si>
  <si>
    <t>1571482784</t>
  </si>
  <si>
    <t>Poplatek za uložení stavebního odpadu na skládce (skládkovné) z prostého betonu zatříděného do Katalogu odpadů pod kódem 170 101</t>
  </si>
  <si>
    <t xml:space="preserve">Poznámka k souboru cen:_x000D_
1. Ceny uvedenév souboru cen je doporučeno upravit podle aktuálních cen místně příslušné skládky odpadů._x000D_
2. Uložení odpadů neuvedených v souboru cen se oceňuje individuálně._x000D_
3. V cenách je započítán poplatek za ukládání odpadu dle zákona 185/2001 Sb._x000D_
4. Případné drcení stavebního odpadu lze ocenit cenami souboru cen 997 00-60 Drcení stavebního odpadu z katalogu 800-6 Demolice objektů._x000D_
</t>
  </si>
  <si>
    <t>78</t>
  </si>
  <si>
    <t>997221845</t>
  </si>
  <si>
    <t>Poplatek za uložení na skládce (skládkovné) odpadu asfaltového bez dehtu kód odpadu 170 302</t>
  </si>
  <si>
    <t>-143276445</t>
  </si>
  <si>
    <t>Poplatek za uložení stavebního odpadu na skládce (skládkovné) asfaltového bez obsahu dehtu zatříděného do Katalogu odpadů pod kódem 170 302</t>
  </si>
  <si>
    <t>94,6+217,6</t>
  </si>
  <si>
    <t>79</t>
  </si>
  <si>
    <t>997221855</t>
  </si>
  <si>
    <t>Poplatek za uložení na skládce (skládkovné) zeminy a kameniva kód odpadu 170 504</t>
  </si>
  <si>
    <t>-1403264730</t>
  </si>
  <si>
    <t>12,8+237,8</t>
  </si>
  <si>
    <t>80</t>
  </si>
  <si>
    <t>997013802</t>
  </si>
  <si>
    <t>Poplatek za uložení na skládce (skládkovné) stavebního odpadu železobetonového kód odpadu 170 101</t>
  </si>
  <si>
    <t>-1226413055</t>
  </si>
  <si>
    <t>Poplatek za uložení stavebního odpadu na skládce (skládkovné) z armovaného betonu zatříděného do Katalogu odpadů pod kódem 170 101</t>
  </si>
  <si>
    <t xml:space="preserve">Poznámka k souboru cen:_x000D_
1. Ceny uvedenév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</si>
  <si>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81</t>
  </si>
  <si>
    <t>997013831</t>
  </si>
  <si>
    <t>Poplatek za uložení na skládce (skládkovné) stavebního odpadu směsného kód odpadu 170 904</t>
  </si>
  <si>
    <t>-1552186204</t>
  </si>
  <si>
    <t>Poplatek za uložení stavebního odpadu na skládce (skládkovné) směsného stavebního a demoličního zatříděného do Katalogu odpadů pod kódem 170 904</t>
  </si>
  <si>
    <t>998</t>
  </si>
  <si>
    <t>Přesun hmot</t>
  </si>
  <si>
    <t>82</t>
  </si>
  <si>
    <t>998225111</t>
  </si>
  <si>
    <t>Přesun hmot pro pozemní komunikace s krytem z kamene, monolitickým betonovým nebo živičným</t>
  </si>
  <si>
    <t>-1938537625</t>
  </si>
  <si>
    <t>Přesun hmot pro komunikace s krytem z kameniva, monolitickým betonovým nebo živičným dopravní vzdálenost do 200 m jakékoliv délky objektu</t>
  </si>
  <si>
    <t xml:space="preserve">Poznámka k souboru cen:_x000D_
1. Ceny lze použít i pro plochy letišť s krytem monolitickým betonovým nebo živičným._x000D_
</t>
  </si>
  <si>
    <t>PSV</t>
  </si>
  <si>
    <t>Práce a dodávky PSV</t>
  </si>
  <si>
    <t>711</t>
  </si>
  <si>
    <t>Izolace proti vodě, vlhkosti a plynům</t>
  </si>
  <si>
    <t>83</t>
  </si>
  <si>
    <t>711161212</t>
  </si>
  <si>
    <t>Izolace proti zemní vlhkosti nopovou fólií svislá, nopek v 8,0 mm, tl do 0,6 mm</t>
  </si>
  <si>
    <t>106497037</t>
  </si>
  <si>
    <t>Izolace proti zemní vlhkosti a beztlakové vodě nopovými fóliemi na ploše svislé S vrstva ochranná, odvětrávací a drenážní výška nopku 8,0 mm, tl. fólie do 0,6 mm</t>
  </si>
  <si>
    <t>84</t>
  </si>
  <si>
    <t>998711101</t>
  </si>
  <si>
    <t>Přesun hmot tonážní pro izolace proti vodě, vlhkosti a plynům v objektech výšky do 6 m</t>
  </si>
  <si>
    <t>-1291366630</t>
  </si>
  <si>
    <t>Přesun hmot pro izolace proti vodě, vlhkosti a plynům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</si>
  <si>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</si>
  <si>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VON - Vedlejší a ostatní rozpočtové náklady</t>
  </si>
  <si>
    <t>VRN - Vedlejší rozpočtové náklady</t>
  </si>
  <si>
    <t xml:space="preserve">    VRN1 - Průzkumné, geodetické a projektové práce</t>
  </si>
  <si>
    <t xml:space="preserve">    VRN3 - Zařízení staveniště</t>
  </si>
  <si>
    <t>VRN</t>
  </si>
  <si>
    <t>Vedlejší rozpočtové náklady</t>
  </si>
  <si>
    <t>VRN1</t>
  </si>
  <si>
    <t>Průzkumné, geodetické a projektové práce</t>
  </si>
  <si>
    <t>012103000</t>
  </si>
  <si>
    <t>Geodetické práce před výstavbou</t>
  </si>
  <si>
    <t>Kč</t>
  </si>
  <si>
    <t>1024</t>
  </si>
  <si>
    <t>-6468029</t>
  </si>
  <si>
    <t>Průzkumné, geodetické a projektové práce geodetické práce před výstavbou</t>
  </si>
  <si>
    <t>012303000</t>
  </si>
  <si>
    <t>Geodetické práce po výstavbě</t>
  </si>
  <si>
    <t>-262378075</t>
  </si>
  <si>
    <t>Průzkumné, geodetické a projektové práce geodetické práce po výstavbě</t>
  </si>
  <si>
    <t>013254000</t>
  </si>
  <si>
    <t>Dokumentace skutečného provedení stavby</t>
  </si>
  <si>
    <t>1824766199</t>
  </si>
  <si>
    <t>Průzkumné, geodetické a projektové práce projektové práce dokumentace stavby (výkresová a textová) skutečného provedení stavby</t>
  </si>
  <si>
    <t>VRN3</t>
  </si>
  <si>
    <t>Zařízení staveniště</t>
  </si>
  <si>
    <t>032103000</t>
  </si>
  <si>
    <t>Náklady na stavební buňky</t>
  </si>
  <si>
    <t>1467795589</t>
  </si>
  <si>
    <t>032103001</t>
  </si>
  <si>
    <t>Náklady na mobilní WC</t>
  </si>
  <si>
    <t>1638133865</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</si>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</sst>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50">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800080"/>
      <name val="Trebuchet MS"/>
    </font>
    <font>
      <sz val="8"/>
      <color rgb="FF505050"/>
      <name val="Trebuchet MS"/>
    </font>
    <font>
      <sz val="8"/>
      <color rgb="FFFF0000"/>
      <name val="Trebuchet MS"/>
    </font>
    <font>
      <sz val="8"/>
      <color rgb="FF0000A8"/>
      <name val="Trebuchet MS"/>
    </font>
    <font>
      <i/>
      <sz val="8"/>
      <color rgb="FF003366"/>
      <name val="Trebuchet MS"/>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sz val="8"/>
      <color rgb="FF000000"/>
      <name val="Trebuchet MS"/>
    </font>
    <font>
      <b/>
      <sz val="12"/>
      <color rgb="FF800000"/>
      <name val="Trebuchet MS"/>
    </font>
    <font>
      <sz val="8"/>
      <color rgb="FF960000"/>
      <name val="Trebuchet MS"/>
    </font>
    <font>
      <b/>
      <sz val="8"/>
      <name val="Trebuchet MS"/>
    </font>
    <font>
      <sz val="7"/>
      <color rgb="FF969696"/>
      <name val="Trebuchet MS"/>
    </font>
    <font>
      <sz val="7"/>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413">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xf numFmtId="0" fontId="0" fillId="0" borderId="0" xfId="0" applyAlignment="1" applyProtection="1">
      <alignment horizontal="center" vertical="center"/>
      <protection locked="0"/>
    </xf>
    <xf numFmtId="0" fontId="13" fillId="2" borderId="0" xfId="0" applyFont="1" applyFill="1" applyAlignment="1" applyProtection="1">
      <alignment horizontal="left" vertical="center"/>
    </xf>
    <xf numFmtId="0" fontId="14" fillId="2" borderId="0" xfId="0" applyFont="1" applyFill="1" applyAlignment="1" applyProtection="1">
      <alignment vertical="center"/>
    </xf>
    <xf numFmtId="0" fontId="15" fillId="2" borderId="0" xfId="0" applyFont="1" applyFill="1" applyAlignment="1" applyProtection="1">
      <alignment horizontal="left" vertical="center"/>
    </xf>
    <xf numFmtId="0" fontId="16" fillId="2" borderId="0" xfId="1" applyFont="1" applyFill="1" applyAlignment="1" applyProtection="1">
      <alignment vertical="center"/>
    </xf>
    <xf numFmtId="0" fontId="48" fillId="2" borderId="0" xfId="1" applyFill="1"/>
    <xf numFmtId="0" fontId="0" fillId="2" borderId="0" xfId="0" applyFill="1"/>
    <xf numFmtId="0" fontId="13" fillId="2" borderId="0" xfId="0" applyFont="1" applyFill="1" applyAlignment="1">
      <alignment horizontal="lef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7" fillId="0" borderId="0" xfId="0" applyFont="1" applyBorder="1" applyAlignment="1" applyProtection="1">
      <alignment horizontal="left" vertical="center"/>
    </xf>
    <xf numFmtId="0" fontId="0" fillId="0" borderId="6" xfId="0" applyBorder="1" applyProtection="1"/>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20" fillId="0" borderId="0" xfId="0" applyFont="1" applyBorder="1" applyAlignment="1" applyProtection="1">
      <alignment horizontal="left" vertical="center"/>
    </xf>
    <xf numFmtId="0" fontId="2" fillId="3" borderId="0"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2"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4" borderId="0" xfId="0" applyFont="1" applyFill="1" applyBorder="1" applyAlignment="1" applyProtection="1">
      <alignment vertical="center"/>
    </xf>
    <xf numFmtId="0" fontId="3" fillId="4" borderId="9" xfId="0" applyFont="1" applyFill="1" applyBorder="1" applyAlignment="1" applyProtection="1">
      <alignment horizontal="left" vertical="center"/>
    </xf>
    <xf numFmtId="0" fontId="0" fillId="4" borderId="10" xfId="0" applyFont="1" applyFill="1" applyBorder="1" applyAlignment="1" applyProtection="1">
      <alignment vertical="center"/>
    </xf>
    <xf numFmtId="0" fontId="3" fillId="4" borderId="10" xfId="0" applyFont="1" applyFill="1" applyBorder="1" applyAlignment="1" applyProtection="1">
      <alignment horizontal="center" vertical="center"/>
    </xf>
    <xf numFmtId="0" fontId="0" fillId="4"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7"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20"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3"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5" borderId="10" xfId="0" applyFont="1" applyFill="1" applyBorder="1" applyAlignment="1" applyProtection="1">
      <alignment vertical="center"/>
    </xf>
    <xf numFmtId="0" fontId="2" fillId="5" borderId="11" xfId="0" applyFont="1" applyFill="1" applyBorder="1" applyAlignment="1" applyProtection="1">
      <alignment horizontal="center" vertical="center"/>
    </xf>
    <xf numFmtId="0" fontId="20" fillId="0" borderId="20"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0" fontId="3" fillId="0" borderId="0" xfId="0" applyFont="1" applyAlignment="1" applyProtection="1">
      <alignment horizontal="center" vertical="center"/>
    </xf>
    <xf numFmtId="4" fontId="24" fillId="0" borderId="18"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9" xfId="0" applyNumberFormat="1" applyFont="1" applyBorder="1" applyAlignment="1" applyProtection="1">
      <alignment vertical="center"/>
    </xf>
    <xf numFmtId="0" fontId="3"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4" fillId="0" borderId="5" xfId="0" applyFont="1" applyBorder="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0" fillId="0" borderId="0" xfId="0" applyFont="1" applyAlignment="1" applyProtection="1">
      <alignment horizontal="center" vertical="center"/>
    </xf>
    <xf numFmtId="0" fontId="4" fillId="0" borderId="5" xfId="0" applyFont="1" applyBorder="1" applyAlignment="1">
      <alignment vertical="center"/>
    </xf>
    <xf numFmtId="4" fontId="31" fillId="0" borderId="18" xfId="0" applyNumberFormat="1" applyFont="1" applyBorder="1" applyAlignment="1" applyProtection="1">
      <alignment vertical="center"/>
    </xf>
    <xf numFmtId="4" fontId="31" fillId="0" borderId="0" xfId="0" applyNumberFormat="1" applyFont="1" applyBorder="1" applyAlignment="1" applyProtection="1">
      <alignment vertical="center"/>
    </xf>
    <xf numFmtId="166" fontId="31" fillId="0" borderId="0" xfId="0" applyNumberFormat="1" applyFont="1" applyBorder="1" applyAlignment="1" applyProtection="1">
      <alignment vertical="center"/>
    </xf>
    <xf numFmtId="4" fontId="31" fillId="0" borderId="19" xfId="0" applyNumberFormat="1" applyFont="1" applyBorder="1" applyAlignment="1" applyProtection="1">
      <alignment vertical="center"/>
    </xf>
    <xf numFmtId="0" fontId="4" fillId="0" borderId="0" xfId="0" applyFont="1" applyAlignment="1">
      <alignment horizontal="left" vertical="center"/>
    </xf>
    <xf numFmtId="4" fontId="31" fillId="0" borderId="23" xfId="0" applyNumberFormat="1" applyFont="1" applyBorder="1" applyAlignment="1" applyProtection="1">
      <alignment vertical="center"/>
    </xf>
    <xf numFmtId="4" fontId="31" fillId="0" borderId="24" xfId="0" applyNumberFormat="1" applyFont="1" applyBorder="1" applyAlignment="1" applyProtection="1">
      <alignment vertical="center"/>
    </xf>
    <xf numFmtId="166" fontId="31" fillId="0" borderId="24" xfId="0" applyNumberFormat="1" applyFont="1" applyBorder="1" applyAlignment="1" applyProtection="1">
      <alignment vertical="center"/>
    </xf>
    <xf numFmtId="4" fontId="31" fillId="0" borderId="25" xfId="0" applyNumberFormat="1" applyFont="1" applyBorder="1" applyAlignment="1" applyProtection="1">
      <alignment vertical="center"/>
    </xf>
    <xf numFmtId="0" fontId="0" fillId="0" borderId="0" xfId="0" applyProtection="1">
      <protection locked="0"/>
    </xf>
    <xf numFmtId="0" fontId="14" fillId="2" borderId="0" xfId="0" applyFont="1" applyFill="1" applyAlignment="1">
      <alignment vertical="center"/>
    </xf>
    <xf numFmtId="0" fontId="15" fillId="2" borderId="0" xfId="0" applyFont="1" applyFill="1" applyAlignment="1">
      <alignment horizontal="left" vertical="center"/>
    </xf>
    <xf numFmtId="0" fontId="32" fillId="2" borderId="0" xfId="1" applyFont="1" applyFill="1" applyAlignment="1">
      <alignment vertical="center"/>
    </xf>
    <xf numFmtId="0" fontId="14" fillId="2" borderId="0" xfId="0" applyFont="1" applyFill="1" applyAlignment="1" applyProtection="1">
      <alignment vertical="center"/>
      <protection locked="0"/>
    </xf>
    <xf numFmtId="0" fontId="33" fillId="0" borderId="0" xfId="0" applyFont="1" applyAlignment="1">
      <alignment horizontal="left" vertical="center"/>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20"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2" fillId="0" borderId="0" xfId="0" applyFont="1" applyBorder="1" applyAlignment="1" applyProtection="1">
      <alignment horizontal="left" vertical="center"/>
    </xf>
    <xf numFmtId="4" fontId="25"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right" vertical="center"/>
    </xf>
    <xf numFmtId="0" fontId="3" fillId="5" borderId="10" xfId="0" applyFont="1" applyFill="1" applyBorder="1" applyAlignment="1" applyProtection="1">
      <alignment horizontal="center" vertical="center"/>
    </xf>
    <xf numFmtId="0" fontId="0" fillId="5" borderId="10" xfId="0" applyFont="1" applyFill="1" applyBorder="1" applyAlignment="1" applyProtection="1">
      <alignment vertical="center"/>
      <protection locked="0"/>
    </xf>
    <xf numFmtId="4" fontId="3" fillId="5" borderId="10" xfId="0" applyNumberFormat="1" applyFont="1" applyFill="1" applyBorder="1" applyAlignment="1" applyProtection="1">
      <alignment vertical="center"/>
    </xf>
    <xf numFmtId="0" fontId="0" fillId="5"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5" borderId="0" xfId="0" applyFont="1" applyFill="1" applyBorder="1" applyAlignment="1" applyProtection="1">
      <alignment horizontal="left" vertical="center"/>
    </xf>
    <xf numFmtId="0" fontId="0" fillId="5" borderId="0" xfId="0" applyFont="1" applyFill="1" applyBorder="1" applyAlignment="1" applyProtection="1">
      <alignment vertical="center"/>
      <protection locked="0"/>
    </xf>
    <xf numFmtId="0" fontId="2" fillId="5" borderId="0" xfId="0" applyFont="1" applyFill="1" applyBorder="1" applyAlignment="1" applyProtection="1">
      <alignment horizontal="right" vertical="center"/>
    </xf>
    <xf numFmtId="0" fontId="0" fillId="5" borderId="6" xfId="0" applyFont="1" applyFill="1" applyBorder="1" applyAlignment="1" applyProtection="1">
      <alignment vertical="center"/>
    </xf>
    <xf numFmtId="0" fontId="34"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20"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5" fillId="0" borderId="0" xfId="0" applyNumberFormat="1" applyFont="1" applyAlignment="1" applyProtection="1"/>
    <xf numFmtId="166" fontId="35" fillId="0" borderId="16" xfId="0" applyNumberFormat="1" applyFont="1" applyBorder="1" applyAlignment="1" applyProtection="1"/>
    <xf numFmtId="166" fontId="35" fillId="0" borderId="17" xfId="0" applyNumberFormat="1" applyFont="1" applyBorder="1" applyAlignment="1" applyProtection="1"/>
    <xf numFmtId="4" fontId="36"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3"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3"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7" fillId="0" borderId="0" xfId="0" applyFont="1" applyAlignment="1" applyProtection="1">
      <alignment horizontal="left" vertical="center"/>
    </xf>
    <xf numFmtId="0" fontId="38" fillId="0" borderId="0" xfId="0" applyFont="1" applyAlignment="1" applyProtection="1">
      <alignment horizontal="left" vertical="center" wrapText="1"/>
    </xf>
    <xf numFmtId="0" fontId="0" fillId="0" borderId="18" xfId="0" applyFont="1" applyBorder="1" applyAlignment="1" applyProtection="1">
      <alignment vertical="center"/>
    </xf>
    <xf numFmtId="0" fontId="39" fillId="0" borderId="0" xfId="0" applyFont="1" applyAlignment="1" applyProtection="1">
      <alignment vertical="center" wrapText="1"/>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11" fillId="0" borderId="5"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11" fillId="0" borderId="18" xfId="0" applyFont="1" applyBorder="1" applyAlignment="1" applyProtection="1">
      <alignment vertical="center"/>
    </xf>
    <xf numFmtId="0" fontId="11" fillId="0" borderId="0" xfId="0" applyFont="1" applyBorder="1" applyAlignment="1" applyProtection="1">
      <alignment vertical="center"/>
    </xf>
    <xf numFmtId="0" fontId="11" fillId="0" borderId="19" xfId="0" applyFont="1" applyBorder="1" applyAlignment="1" applyProtection="1">
      <alignment vertical="center"/>
    </xf>
    <xf numFmtId="0" fontId="11" fillId="0" borderId="0" xfId="0" applyFont="1" applyAlignment="1">
      <alignment horizontal="left" vertical="center"/>
    </xf>
    <xf numFmtId="0" fontId="39" fillId="0" borderId="0" xfId="0" applyFont="1" applyAlignment="1" applyProtection="1">
      <alignment vertical="top" wrapText="1"/>
    </xf>
    <xf numFmtId="0" fontId="40" fillId="0" borderId="28" xfId="0" applyFont="1" applyBorder="1" applyAlignment="1" applyProtection="1">
      <alignment horizontal="center" vertical="center"/>
    </xf>
    <xf numFmtId="49" fontId="40" fillId="0" borderId="28" xfId="0" applyNumberFormat="1" applyFont="1" applyBorder="1" applyAlignment="1" applyProtection="1">
      <alignment horizontal="left" vertical="center" wrapText="1"/>
    </xf>
    <xf numFmtId="0" fontId="40" fillId="0" borderId="28" xfId="0" applyFont="1" applyBorder="1" applyAlignment="1" applyProtection="1">
      <alignment horizontal="left" vertical="center" wrapText="1"/>
    </xf>
    <xf numFmtId="0" fontId="40" fillId="0" borderId="28" xfId="0" applyFont="1" applyBorder="1" applyAlignment="1" applyProtection="1">
      <alignment horizontal="center" vertical="center" wrapText="1"/>
    </xf>
    <xf numFmtId="167" fontId="40" fillId="0" borderId="28" xfId="0" applyNumberFormat="1" applyFont="1" applyBorder="1" applyAlignment="1" applyProtection="1">
      <alignment vertical="center"/>
    </xf>
    <xf numFmtId="4" fontId="40" fillId="3" borderId="28" xfId="0" applyNumberFormat="1" applyFont="1" applyFill="1" applyBorder="1" applyAlignment="1" applyProtection="1">
      <alignment vertical="center"/>
      <protection locked="0"/>
    </xf>
    <xf numFmtId="4" fontId="40" fillId="0" borderId="28" xfId="0" applyNumberFormat="1" applyFont="1" applyBorder="1" applyAlignment="1" applyProtection="1">
      <alignment vertical="center"/>
    </xf>
    <xf numFmtId="0" fontId="40" fillId="0" borderId="5" xfId="0" applyFont="1" applyBorder="1" applyAlignment="1">
      <alignment vertical="center"/>
    </xf>
    <xf numFmtId="0" fontId="40" fillId="3" borderId="28"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12" fillId="0" borderId="5" xfId="0" applyFont="1" applyBorder="1" applyAlignment="1" applyProtection="1"/>
    <xf numFmtId="0" fontId="12" fillId="0" borderId="0" xfId="0" applyFont="1" applyAlignment="1" applyProtection="1"/>
    <xf numFmtId="0" fontId="12" fillId="0" borderId="0" xfId="0" applyFont="1" applyAlignment="1" applyProtection="1">
      <alignment horizontal="left"/>
    </xf>
    <xf numFmtId="0" fontId="12" fillId="0" borderId="0" xfId="0" applyFont="1" applyAlignment="1" applyProtection="1">
      <protection locked="0"/>
    </xf>
    <xf numFmtId="4" fontId="12" fillId="0" borderId="0" xfId="0" applyNumberFormat="1" applyFont="1" applyAlignment="1" applyProtection="1"/>
    <xf numFmtId="0" fontId="12" fillId="0" borderId="5" xfId="0" applyFont="1" applyBorder="1" applyAlignment="1"/>
    <xf numFmtId="0" fontId="12" fillId="0" borderId="18" xfId="0" applyFont="1" applyBorder="1" applyAlignment="1" applyProtection="1"/>
    <xf numFmtId="0" fontId="12" fillId="0" borderId="0" xfId="0" applyFont="1" applyBorder="1" applyAlignment="1" applyProtection="1"/>
    <xf numFmtId="166" fontId="12" fillId="0" borderId="0" xfId="0" applyNumberFormat="1" applyFont="1" applyBorder="1" applyAlignment="1" applyProtection="1"/>
    <xf numFmtId="166" fontId="12" fillId="0" borderId="19" xfId="0" applyNumberFormat="1" applyFont="1" applyBorder="1" applyAlignment="1" applyProtection="1"/>
    <xf numFmtId="0" fontId="12" fillId="0" borderId="0" xfId="0" applyFont="1" applyAlignment="1">
      <alignment horizontal="left"/>
    </xf>
    <xf numFmtId="0" fontId="12" fillId="0" borderId="0" xfId="0" applyFont="1" applyAlignment="1">
      <alignment horizontal="center"/>
    </xf>
    <xf numFmtId="4" fontId="12" fillId="0" borderId="0" xfId="0" applyNumberFormat="1" applyFont="1" applyAlignment="1">
      <alignment vertic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pplyProtection="1">
      <alignment vertical="top"/>
      <protection locked="0"/>
    </xf>
    <xf numFmtId="0" fontId="41" fillId="0" borderId="29" xfId="0" applyFont="1" applyBorder="1" applyAlignment="1" applyProtection="1">
      <alignment vertical="center" wrapText="1"/>
      <protection locked="0"/>
    </xf>
    <xf numFmtId="0" fontId="41" fillId="0" borderId="30" xfId="0" applyFont="1" applyBorder="1" applyAlignment="1" applyProtection="1">
      <alignment vertical="center" wrapText="1"/>
      <protection locked="0"/>
    </xf>
    <xf numFmtId="0" fontId="41" fillId="0" borderId="31" xfId="0" applyFont="1" applyBorder="1" applyAlignment="1" applyProtection="1">
      <alignment vertical="center" wrapText="1"/>
      <protection locked="0"/>
    </xf>
    <xf numFmtId="0" fontId="41" fillId="0" borderId="32"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1" fillId="0" borderId="32" xfId="0" applyFont="1" applyBorder="1" applyAlignment="1" applyProtection="1">
      <alignment vertical="center" wrapText="1"/>
      <protection locked="0"/>
    </xf>
    <xf numFmtId="0" fontId="41" fillId="0" borderId="33" xfId="0" applyFont="1" applyBorder="1" applyAlignment="1" applyProtection="1">
      <alignment vertical="center" wrapText="1"/>
      <protection locked="0"/>
    </xf>
    <xf numFmtId="0" fontId="43"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4" fillId="0" borderId="32" xfId="0" applyFont="1" applyBorder="1" applyAlignment="1" applyProtection="1">
      <alignment vertical="center" wrapText="1"/>
      <protection locked="0"/>
    </xf>
    <xf numFmtId="0" fontId="44" fillId="0" borderId="1" xfId="0" applyFont="1" applyBorder="1" applyAlignment="1" applyProtection="1">
      <alignment vertical="center" wrapText="1"/>
      <protection locked="0"/>
    </xf>
    <xf numFmtId="0" fontId="44" fillId="0" borderId="1" xfId="0" applyFont="1" applyBorder="1" applyAlignment="1" applyProtection="1">
      <alignment vertical="center"/>
      <protection locked="0"/>
    </xf>
    <xf numFmtId="0" fontId="44" fillId="0" borderId="1" xfId="0" applyFont="1" applyBorder="1" applyAlignment="1" applyProtection="1">
      <alignment horizontal="left" vertical="center"/>
      <protection locked="0"/>
    </xf>
    <xf numFmtId="49" fontId="44" fillId="0" borderId="1" xfId="0" applyNumberFormat="1" applyFont="1" applyBorder="1" applyAlignment="1" applyProtection="1">
      <alignment vertical="center" wrapText="1"/>
      <protection locked="0"/>
    </xf>
    <xf numFmtId="0" fontId="41" fillId="0" borderId="35" xfId="0" applyFont="1" applyBorder="1" applyAlignment="1" applyProtection="1">
      <alignment vertical="center" wrapText="1"/>
      <protection locked="0"/>
    </xf>
    <xf numFmtId="0" fontId="45" fillId="0" borderId="34" xfId="0" applyFont="1" applyBorder="1" applyAlignment="1" applyProtection="1">
      <alignment vertical="center" wrapText="1"/>
      <protection locked="0"/>
    </xf>
    <xf numFmtId="0" fontId="41" fillId="0" borderId="36" xfId="0" applyFont="1" applyBorder="1" applyAlignment="1" applyProtection="1">
      <alignment vertical="center" wrapText="1"/>
      <protection locked="0"/>
    </xf>
    <xf numFmtId="0" fontId="41" fillId="0" borderId="1" xfId="0" applyFont="1" applyBorder="1" applyAlignment="1" applyProtection="1">
      <alignment vertical="top"/>
      <protection locked="0"/>
    </xf>
    <xf numFmtId="0" fontId="41" fillId="0" borderId="0" xfId="0" applyFont="1" applyAlignment="1" applyProtection="1">
      <alignment vertical="top"/>
      <protection locked="0"/>
    </xf>
    <xf numFmtId="0" fontId="41" fillId="0" borderId="29" xfId="0" applyFont="1" applyBorder="1" applyAlignment="1" applyProtection="1">
      <alignment horizontal="left" vertical="center"/>
      <protection locked="0"/>
    </xf>
    <xf numFmtId="0" fontId="41" fillId="0" borderId="30"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2" xfId="0" applyFont="1" applyBorder="1" applyAlignment="1" applyProtection="1">
      <alignment horizontal="left" vertical="center"/>
      <protection locked="0"/>
    </xf>
    <xf numFmtId="0" fontId="41" fillId="0" borderId="33"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43" fillId="0" borderId="34" xfId="0" applyFont="1" applyBorder="1" applyAlignment="1" applyProtection="1">
      <alignment horizontal="center" vertical="center"/>
      <protection locked="0"/>
    </xf>
    <xf numFmtId="0" fontId="46" fillId="0" borderId="34"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1" xfId="0" applyFont="1" applyBorder="1" applyAlignment="1" applyProtection="1">
      <alignment horizontal="center" vertical="center"/>
      <protection locked="0"/>
    </xf>
    <xf numFmtId="0" fontId="44" fillId="0" borderId="32" xfId="0" applyFont="1" applyBorder="1" applyAlignment="1" applyProtection="1">
      <alignment horizontal="left" vertical="center"/>
      <protection locked="0"/>
    </xf>
    <xf numFmtId="0" fontId="44" fillId="0" borderId="1" xfId="0" applyFont="1" applyFill="1" applyBorder="1" applyAlignment="1" applyProtection="1">
      <alignment horizontal="left" vertical="center"/>
      <protection locked="0"/>
    </xf>
    <xf numFmtId="0" fontId="44" fillId="0" borderId="1" xfId="0" applyFont="1" applyFill="1" applyBorder="1" applyAlignment="1" applyProtection="1">
      <alignment horizontal="center" vertical="center"/>
      <protection locked="0"/>
    </xf>
    <xf numFmtId="0" fontId="41" fillId="0" borderId="35" xfId="0" applyFont="1" applyBorder="1" applyAlignment="1" applyProtection="1">
      <alignment horizontal="left" vertical="center"/>
      <protection locked="0"/>
    </xf>
    <xf numFmtId="0" fontId="45" fillId="0" borderId="34"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1" fillId="0" borderId="1" xfId="0" applyFont="1" applyBorder="1" applyAlignment="1" applyProtection="1">
      <alignment horizontal="left" vertical="center" wrapText="1"/>
      <protection locked="0"/>
    </xf>
    <xf numFmtId="0" fontId="44" fillId="0" borderId="1" xfId="0" applyFont="1" applyBorder="1" applyAlignment="1" applyProtection="1">
      <alignment horizontal="center" vertical="center" wrapText="1"/>
      <protection locked="0"/>
    </xf>
    <xf numFmtId="0" fontId="41" fillId="0" borderId="29" xfId="0" applyFont="1" applyBorder="1" applyAlignment="1" applyProtection="1">
      <alignment horizontal="left" vertical="center" wrapText="1"/>
      <protection locked="0"/>
    </xf>
    <xf numFmtId="0" fontId="41" fillId="0" borderId="30" xfId="0" applyFont="1" applyBorder="1" applyAlignment="1" applyProtection="1">
      <alignment horizontal="left" vertical="center" wrapText="1"/>
      <protection locked="0"/>
    </xf>
    <xf numFmtId="0" fontId="41" fillId="0" borderId="31"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46" fillId="0" borderId="32" xfId="0" applyFont="1" applyBorder="1" applyAlignment="1" applyProtection="1">
      <alignment horizontal="left" vertical="center" wrapText="1"/>
      <protection locked="0"/>
    </xf>
    <xf numFmtId="0" fontId="46"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protection locked="0"/>
    </xf>
    <xf numFmtId="0" fontId="44" fillId="0" borderId="35"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44" fillId="0" borderId="36" xfId="0" applyFont="1" applyBorder="1" applyAlignment="1" applyProtection="1">
      <alignment horizontal="left" vertical="center" wrapText="1"/>
      <protection locked="0"/>
    </xf>
    <xf numFmtId="0" fontId="44" fillId="0" borderId="1" xfId="0" applyFont="1" applyBorder="1" applyAlignment="1" applyProtection="1">
      <alignment horizontal="left" vertical="top"/>
      <protection locked="0"/>
    </xf>
    <xf numFmtId="0" fontId="44" fillId="0" borderId="1" xfId="0" applyFont="1" applyBorder="1" applyAlignment="1" applyProtection="1">
      <alignment horizontal="center" vertical="top"/>
      <protection locked="0"/>
    </xf>
    <xf numFmtId="0" fontId="44" fillId="0" borderId="35"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6" fillId="0" borderId="0" xfId="0" applyFont="1" applyAlignment="1" applyProtection="1">
      <alignment vertical="center"/>
      <protection locked="0"/>
    </xf>
    <xf numFmtId="0" fontId="43" fillId="0" borderId="1"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43"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4"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3" fillId="0" borderId="34" xfId="0" applyFont="1" applyBorder="1" applyAlignment="1" applyProtection="1">
      <alignment horizontal="left"/>
      <protection locked="0"/>
    </xf>
    <xf numFmtId="0" fontId="46" fillId="0" borderId="34" xfId="0" applyFont="1" applyBorder="1" applyAlignment="1" applyProtection="1">
      <protection locked="0"/>
    </xf>
    <xf numFmtId="0" fontId="41" fillId="0" borderId="32" xfId="0" applyFont="1" applyBorder="1" applyAlignment="1" applyProtection="1">
      <alignment vertical="top"/>
      <protection locked="0"/>
    </xf>
    <xf numFmtId="0" fontId="41" fillId="0" borderId="33" xfId="0" applyFont="1" applyBorder="1" applyAlignment="1" applyProtection="1">
      <alignment vertical="top"/>
      <protection locked="0"/>
    </xf>
    <xf numFmtId="0" fontId="41" fillId="0" borderId="1" xfId="0" applyFont="1" applyBorder="1" applyAlignment="1" applyProtection="1">
      <alignment horizontal="center" vertical="center"/>
      <protection locked="0"/>
    </xf>
    <xf numFmtId="0" fontId="41" fillId="0" borderId="1" xfId="0" applyFont="1" applyBorder="1" applyAlignment="1" applyProtection="1">
      <alignment horizontal="left" vertical="top"/>
      <protection locked="0"/>
    </xf>
    <xf numFmtId="0" fontId="41" fillId="0" borderId="35" xfId="0" applyFont="1" applyBorder="1" applyAlignment="1" applyProtection="1">
      <alignment vertical="top"/>
      <protection locked="0"/>
    </xf>
    <xf numFmtId="0" fontId="41" fillId="0" borderId="34" xfId="0" applyFont="1" applyBorder="1" applyAlignment="1" applyProtection="1">
      <alignment vertical="top"/>
      <protection locked="0"/>
    </xf>
    <xf numFmtId="0" fontId="41" fillId="0" borderId="36" xfId="0" applyFont="1" applyBorder="1" applyAlignment="1" applyProtection="1">
      <alignment vertical="top"/>
      <protection locked="0"/>
    </xf>
    <xf numFmtId="0" fontId="21" fillId="0" borderId="0" xfId="0" applyFont="1" applyAlignment="1">
      <alignment horizontal="left" vertical="top" wrapText="1"/>
    </xf>
    <xf numFmtId="0" fontId="21" fillId="0" borderId="0" xfId="0" applyFont="1" applyAlignment="1">
      <alignment horizontal="left" vertical="center"/>
    </xf>
    <xf numFmtId="4" fontId="21" fillId="0" borderId="0" xfId="0" applyNumberFormat="1" applyFont="1" applyBorder="1" applyAlignment="1" applyProtection="1">
      <alignment vertical="center"/>
    </xf>
    <xf numFmtId="0" fontId="1" fillId="0" borderId="0" xfId="0" applyFont="1" applyBorder="1" applyAlignment="1" applyProtection="1">
      <alignment vertical="center"/>
    </xf>
    <xf numFmtId="0" fontId="3" fillId="4" borderId="10" xfId="0" applyFont="1" applyFill="1" applyBorder="1" applyAlignment="1" applyProtection="1">
      <alignment horizontal="left" vertical="center"/>
    </xf>
    <xf numFmtId="0" fontId="0" fillId="4" borderId="10" xfId="0" applyFont="1" applyFill="1" applyBorder="1" applyAlignment="1" applyProtection="1">
      <alignment vertical="center"/>
    </xf>
    <xf numFmtId="4" fontId="3" fillId="4" borderId="10" xfId="0" applyNumberFormat="1" applyFont="1" applyFill="1" applyBorder="1" applyAlignment="1" applyProtection="1">
      <alignment vertical="center"/>
    </xf>
    <xf numFmtId="0" fontId="0" fillId="4" borderId="11" xfId="0" applyFont="1" applyFill="1" applyBorder="1" applyAlignment="1" applyProtection="1">
      <alignment vertical="center"/>
    </xf>
    <xf numFmtId="0" fontId="0" fillId="0" borderId="0" xfId="0"/>
    <xf numFmtId="0" fontId="2" fillId="0" borderId="0" xfId="0" applyFont="1" applyBorder="1" applyAlignment="1" applyProtection="1">
      <alignment horizontal="left" vertical="center"/>
    </xf>
    <xf numFmtId="0" fontId="0" fillId="0" borderId="0" xfId="0" applyBorder="1" applyProtection="1"/>
    <xf numFmtId="0" fontId="24" fillId="0" borderId="15" xfId="0" applyFont="1" applyBorder="1" applyAlignment="1">
      <alignment horizontal="center" vertical="center"/>
    </xf>
    <xf numFmtId="0" fontId="24"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4" fontId="29" fillId="0" borderId="0" xfId="0" applyNumberFormat="1" applyFont="1" applyAlignment="1" applyProtection="1">
      <alignment vertical="center"/>
    </xf>
    <xf numFmtId="0" fontId="29" fillId="0" borderId="0" xfId="0" applyFont="1" applyAlignment="1" applyProtection="1">
      <alignment vertical="center"/>
    </xf>
    <xf numFmtId="0" fontId="2" fillId="0" borderId="0" xfId="0" applyFont="1" applyAlignment="1" applyProtection="1">
      <alignment vertical="center"/>
    </xf>
    <xf numFmtId="0" fontId="2" fillId="5" borderId="10" xfId="0" applyFont="1" applyFill="1" applyBorder="1" applyAlignment="1" applyProtection="1">
      <alignment horizontal="center" vertical="center"/>
    </xf>
    <xf numFmtId="0" fontId="2" fillId="5" borderId="10" xfId="0" applyFont="1" applyFill="1" applyBorder="1" applyAlignment="1" applyProtection="1">
      <alignment horizontal="lef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164" fontId="1" fillId="0" borderId="0" xfId="0" applyNumberFormat="1" applyFont="1" applyBorder="1" applyAlignment="1" applyProtection="1">
      <alignment horizontal="center" vertical="center"/>
    </xf>
    <xf numFmtId="49" fontId="2" fillId="3"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2"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0" fontId="3" fillId="0" borderId="0" xfId="0" applyFont="1" applyBorder="1" applyAlignment="1" applyProtection="1">
      <alignment horizontal="left" vertical="top" wrapText="1"/>
    </xf>
    <xf numFmtId="0" fontId="28" fillId="0" borderId="0" xfId="0" applyFont="1" applyAlignment="1" applyProtection="1">
      <alignment horizontal="left" vertical="center" wrapText="1"/>
    </xf>
    <xf numFmtId="0" fontId="2" fillId="5" borderId="9"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5" borderId="10" xfId="0" applyFont="1" applyFill="1" applyBorder="1" applyAlignment="1" applyProtection="1">
      <alignment horizontal="right" vertical="center"/>
    </xf>
    <xf numFmtId="0" fontId="20" fillId="0" borderId="0" xfId="0" applyFont="1" applyBorder="1" applyAlignment="1" applyProtection="1">
      <alignment horizontal="left" vertical="center" wrapText="1"/>
    </xf>
    <xf numFmtId="0" fontId="20"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0" fillId="0" borderId="0" xfId="0" applyFont="1" applyBorder="1" applyAlignment="1" applyProtection="1">
      <alignment horizontal="left" vertical="center"/>
    </xf>
    <xf numFmtId="0" fontId="20" fillId="0" borderId="0" xfId="0" applyFont="1" applyAlignment="1" applyProtection="1">
      <alignment horizontal="left" vertical="center" wrapText="1"/>
    </xf>
    <xf numFmtId="0" fontId="20" fillId="0" borderId="0" xfId="0" applyFont="1" applyAlignment="1" applyProtection="1">
      <alignment horizontal="left" vertical="center"/>
    </xf>
    <xf numFmtId="0" fontId="0" fillId="0" borderId="0" xfId="0" applyFont="1" applyAlignment="1" applyProtection="1">
      <alignment vertical="center"/>
    </xf>
    <xf numFmtId="0" fontId="32" fillId="2" borderId="0" xfId="1" applyFont="1" applyFill="1" applyAlignment="1">
      <alignment vertical="center"/>
    </xf>
    <xf numFmtId="0" fontId="44" fillId="0" borderId="1" xfId="0" applyFont="1" applyBorder="1" applyAlignment="1" applyProtection="1">
      <alignment horizontal="left" vertical="top"/>
      <protection locked="0"/>
    </xf>
    <xf numFmtId="0" fontId="44" fillId="0" borderId="1" xfId="0" applyFont="1" applyBorder="1" applyAlignment="1" applyProtection="1">
      <alignment horizontal="left" vertical="center"/>
      <protection locked="0"/>
    </xf>
    <xf numFmtId="0" fontId="43" fillId="0" borderId="34" xfId="0" applyFont="1" applyBorder="1" applyAlignment="1" applyProtection="1">
      <alignment horizontal="left"/>
      <protection locked="0"/>
    </xf>
    <xf numFmtId="0" fontId="42"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protection locked="0"/>
    </xf>
    <xf numFmtId="0" fontId="44" fillId="0" borderId="1" xfId="0" applyFont="1" applyBorder="1" applyAlignment="1" applyProtection="1">
      <alignment horizontal="left" vertical="center" wrapText="1"/>
      <protection locked="0"/>
    </xf>
    <xf numFmtId="49" fontId="44" fillId="0" borderId="1" xfId="0" applyNumberFormat="1" applyFont="1" applyBorder="1" applyAlignment="1" applyProtection="1">
      <alignment horizontal="left" vertical="center" wrapText="1"/>
      <protection locked="0"/>
    </xf>
    <xf numFmtId="0" fontId="43"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5"/>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7" t="s">
        <v>0</v>
      </c>
      <c r="B1" s="18"/>
      <c r="C1" s="18"/>
      <c r="D1" s="19" t="s">
        <v>1</v>
      </c>
      <c r="E1" s="18"/>
      <c r="F1" s="18"/>
      <c r="G1" s="18"/>
      <c r="H1" s="18"/>
      <c r="I1" s="18"/>
      <c r="J1" s="18"/>
      <c r="K1" s="20" t="s">
        <v>2</v>
      </c>
      <c r="L1" s="20"/>
      <c r="M1" s="20"/>
      <c r="N1" s="20"/>
      <c r="O1" s="20"/>
      <c r="P1" s="20"/>
      <c r="Q1" s="20"/>
      <c r="R1" s="20"/>
      <c r="S1" s="20"/>
      <c r="T1" s="18"/>
      <c r="U1" s="18"/>
      <c r="V1" s="18"/>
      <c r="W1" s="20" t="s">
        <v>3</v>
      </c>
      <c r="X1" s="20"/>
      <c r="Y1" s="20"/>
      <c r="Z1" s="20"/>
      <c r="AA1" s="20"/>
      <c r="AB1" s="20"/>
      <c r="AC1" s="20"/>
      <c r="AD1" s="20"/>
      <c r="AE1" s="20"/>
      <c r="AF1" s="20"/>
      <c r="AG1" s="20"/>
      <c r="AH1" s="20"/>
      <c r="AI1" s="21"/>
      <c r="AJ1" s="22"/>
      <c r="AK1" s="22"/>
      <c r="AL1" s="22"/>
      <c r="AM1" s="22"/>
      <c r="AN1" s="22"/>
      <c r="AO1" s="22"/>
      <c r="AP1" s="22"/>
      <c r="AQ1" s="22"/>
      <c r="AR1" s="22"/>
      <c r="AS1" s="22"/>
      <c r="AT1" s="22"/>
      <c r="AU1" s="22"/>
      <c r="AV1" s="22"/>
      <c r="AW1" s="22"/>
      <c r="AX1" s="22"/>
      <c r="AY1" s="22"/>
      <c r="AZ1" s="22"/>
      <c r="BA1" s="23" t="s">
        <v>4</v>
      </c>
      <c r="BB1" s="23" t="s">
        <v>5</v>
      </c>
      <c r="BC1" s="22"/>
      <c r="BD1" s="22"/>
      <c r="BE1" s="22"/>
      <c r="BF1" s="22"/>
      <c r="BG1" s="22"/>
      <c r="BH1" s="22"/>
      <c r="BI1" s="22"/>
      <c r="BJ1" s="22"/>
      <c r="BK1" s="22"/>
      <c r="BL1" s="22"/>
      <c r="BM1" s="22"/>
      <c r="BN1" s="22"/>
      <c r="BO1" s="22"/>
      <c r="BP1" s="22"/>
      <c r="BQ1" s="22"/>
      <c r="BR1" s="22"/>
      <c r="BT1" s="24" t="s">
        <v>6</v>
      </c>
      <c r="BU1" s="24" t="s">
        <v>6</v>
      </c>
      <c r="BV1" s="24" t="s">
        <v>7</v>
      </c>
    </row>
    <row r="2" spans="1:74" ht="36.950000000000003" customHeight="1">
      <c r="AR2" s="366"/>
      <c r="AS2" s="366"/>
      <c r="AT2" s="366"/>
      <c r="AU2" s="366"/>
      <c r="AV2" s="366"/>
      <c r="AW2" s="366"/>
      <c r="AX2" s="366"/>
      <c r="AY2" s="366"/>
      <c r="AZ2" s="366"/>
      <c r="BA2" s="366"/>
      <c r="BB2" s="366"/>
      <c r="BC2" s="366"/>
      <c r="BD2" s="366"/>
      <c r="BE2" s="366"/>
      <c r="BS2" s="25" t="s">
        <v>8</v>
      </c>
      <c r="BT2" s="25" t="s">
        <v>9</v>
      </c>
    </row>
    <row r="3" spans="1:74" ht="6.95" customHeight="1">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8"/>
      <c r="BS3" s="25" t="s">
        <v>8</v>
      </c>
      <c r="BT3" s="25" t="s">
        <v>10</v>
      </c>
    </row>
    <row r="4" spans="1:74" ht="36.950000000000003" customHeight="1">
      <c r="B4" s="29"/>
      <c r="C4" s="30"/>
      <c r="D4" s="31" t="s">
        <v>11</v>
      </c>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2"/>
      <c r="AS4" s="33" t="s">
        <v>12</v>
      </c>
      <c r="BE4" s="34" t="s">
        <v>13</v>
      </c>
      <c r="BS4" s="25" t="s">
        <v>14</v>
      </c>
    </row>
    <row r="5" spans="1:74" ht="14.45" customHeight="1">
      <c r="B5" s="29"/>
      <c r="C5" s="30"/>
      <c r="D5" s="35" t="s">
        <v>15</v>
      </c>
      <c r="E5" s="30"/>
      <c r="F5" s="30"/>
      <c r="G5" s="30"/>
      <c r="H5" s="30"/>
      <c r="I5" s="30"/>
      <c r="J5" s="30"/>
      <c r="K5" s="367" t="s">
        <v>16</v>
      </c>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0"/>
      <c r="AQ5" s="32"/>
      <c r="BE5" s="358" t="s">
        <v>17</v>
      </c>
      <c r="BS5" s="25" t="s">
        <v>8</v>
      </c>
    </row>
    <row r="6" spans="1:74" ht="36.950000000000003" customHeight="1">
      <c r="B6" s="29"/>
      <c r="C6" s="30"/>
      <c r="D6" s="37" t="s">
        <v>18</v>
      </c>
      <c r="E6" s="30"/>
      <c r="F6" s="30"/>
      <c r="G6" s="30"/>
      <c r="H6" s="30"/>
      <c r="I6" s="30"/>
      <c r="J6" s="30"/>
      <c r="K6" s="389" t="s">
        <v>19</v>
      </c>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0"/>
      <c r="AQ6" s="32"/>
      <c r="BE6" s="359"/>
      <c r="BS6" s="25" t="s">
        <v>8</v>
      </c>
    </row>
    <row r="7" spans="1:74" ht="14.45" customHeight="1">
      <c r="B7" s="29"/>
      <c r="C7" s="30"/>
      <c r="D7" s="38" t="s">
        <v>20</v>
      </c>
      <c r="E7" s="30"/>
      <c r="F7" s="30"/>
      <c r="G7" s="30"/>
      <c r="H7" s="30"/>
      <c r="I7" s="30"/>
      <c r="J7" s="30"/>
      <c r="K7" s="36" t="s">
        <v>21</v>
      </c>
      <c r="L7" s="30"/>
      <c r="M7" s="30"/>
      <c r="N7" s="30"/>
      <c r="O7" s="30"/>
      <c r="P7" s="30"/>
      <c r="Q7" s="30"/>
      <c r="R7" s="30"/>
      <c r="S7" s="30"/>
      <c r="T7" s="30"/>
      <c r="U7" s="30"/>
      <c r="V7" s="30"/>
      <c r="W7" s="30"/>
      <c r="X7" s="30"/>
      <c r="Y7" s="30"/>
      <c r="Z7" s="30"/>
      <c r="AA7" s="30"/>
      <c r="AB7" s="30"/>
      <c r="AC7" s="30"/>
      <c r="AD7" s="30"/>
      <c r="AE7" s="30"/>
      <c r="AF7" s="30"/>
      <c r="AG7" s="30"/>
      <c r="AH7" s="30"/>
      <c r="AI7" s="30"/>
      <c r="AJ7" s="30"/>
      <c r="AK7" s="38" t="s">
        <v>22</v>
      </c>
      <c r="AL7" s="30"/>
      <c r="AM7" s="30"/>
      <c r="AN7" s="36" t="s">
        <v>21</v>
      </c>
      <c r="AO7" s="30"/>
      <c r="AP7" s="30"/>
      <c r="AQ7" s="32"/>
      <c r="BE7" s="359"/>
      <c r="BS7" s="25" t="s">
        <v>8</v>
      </c>
    </row>
    <row r="8" spans="1:74" ht="14.45" customHeight="1">
      <c r="B8" s="29"/>
      <c r="C8" s="30"/>
      <c r="D8" s="38" t="s">
        <v>23</v>
      </c>
      <c r="E8" s="30"/>
      <c r="F8" s="30"/>
      <c r="G8" s="30"/>
      <c r="H8" s="30"/>
      <c r="I8" s="30"/>
      <c r="J8" s="30"/>
      <c r="K8" s="36" t="s">
        <v>24</v>
      </c>
      <c r="L8" s="30"/>
      <c r="M8" s="30"/>
      <c r="N8" s="30"/>
      <c r="O8" s="30"/>
      <c r="P8" s="30"/>
      <c r="Q8" s="30"/>
      <c r="R8" s="30"/>
      <c r="S8" s="30"/>
      <c r="T8" s="30"/>
      <c r="U8" s="30"/>
      <c r="V8" s="30"/>
      <c r="W8" s="30"/>
      <c r="X8" s="30"/>
      <c r="Y8" s="30"/>
      <c r="Z8" s="30"/>
      <c r="AA8" s="30"/>
      <c r="AB8" s="30"/>
      <c r="AC8" s="30"/>
      <c r="AD8" s="30"/>
      <c r="AE8" s="30"/>
      <c r="AF8" s="30"/>
      <c r="AG8" s="30"/>
      <c r="AH8" s="30"/>
      <c r="AI8" s="30"/>
      <c r="AJ8" s="30"/>
      <c r="AK8" s="38" t="s">
        <v>25</v>
      </c>
      <c r="AL8" s="30"/>
      <c r="AM8" s="30"/>
      <c r="AN8" s="39" t="s">
        <v>26</v>
      </c>
      <c r="AO8" s="30"/>
      <c r="AP8" s="30"/>
      <c r="AQ8" s="32"/>
      <c r="BE8" s="359"/>
      <c r="BS8" s="25" t="s">
        <v>8</v>
      </c>
    </row>
    <row r="9" spans="1:74" ht="14.45" customHeight="1">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2"/>
      <c r="BE9" s="359"/>
      <c r="BS9" s="25" t="s">
        <v>8</v>
      </c>
    </row>
    <row r="10" spans="1:74" ht="14.45" customHeight="1">
      <c r="B10" s="29"/>
      <c r="C10" s="30"/>
      <c r="D10" s="38" t="s">
        <v>27</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8" t="s">
        <v>28</v>
      </c>
      <c r="AL10" s="30"/>
      <c r="AM10" s="30"/>
      <c r="AN10" s="36" t="s">
        <v>21</v>
      </c>
      <c r="AO10" s="30"/>
      <c r="AP10" s="30"/>
      <c r="AQ10" s="32"/>
      <c r="BE10" s="359"/>
      <c r="BS10" s="25" t="s">
        <v>8</v>
      </c>
    </row>
    <row r="11" spans="1:74" ht="18.399999999999999" customHeight="1">
      <c r="B11" s="29"/>
      <c r="C11" s="30"/>
      <c r="D11" s="30"/>
      <c r="E11" s="36" t="s">
        <v>29</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8" t="s">
        <v>30</v>
      </c>
      <c r="AL11" s="30"/>
      <c r="AM11" s="30"/>
      <c r="AN11" s="36" t="s">
        <v>21</v>
      </c>
      <c r="AO11" s="30"/>
      <c r="AP11" s="30"/>
      <c r="AQ11" s="32"/>
      <c r="BE11" s="359"/>
      <c r="BS11" s="25" t="s">
        <v>8</v>
      </c>
    </row>
    <row r="12" spans="1:74" ht="6.95" customHeight="1">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2"/>
      <c r="BE12" s="359"/>
      <c r="BS12" s="25" t="s">
        <v>8</v>
      </c>
    </row>
    <row r="13" spans="1:74" ht="14.45" customHeight="1">
      <c r="B13" s="29"/>
      <c r="C13" s="30"/>
      <c r="D13" s="38" t="s">
        <v>31</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8" t="s">
        <v>28</v>
      </c>
      <c r="AL13" s="30"/>
      <c r="AM13" s="30"/>
      <c r="AN13" s="40" t="s">
        <v>32</v>
      </c>
      <c r="AO13" s="30"/>
      <c r="AP13" s="30"/>
      <c r="AQ13" s="32"/>
      <c r="BE13" s="359"/>
      <c r="BS13" s="25" t="s">
        <v>8</v>
      </c>
    </row>
    <row r="14" spans="1:74">
      <c r="B14" s="29"/>
      <c r="C14" s="30"/>
      <c r="D14" s="30"/>
      <c r="E14" s="383" t="s">
        <v>32</v>
      </c>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 t="s">
        <v>30</v>
      </c>
      <c r="AL14" s="30"/>
      <c r="AM14" s="30"/>
      <c r="AN14" s="40" t="s">
        <v>32</v>
      </c>
      <c r="AO14" s="30"/>
      <c r="AP14" s="30"/>
      <c r="AQ14" s="32"/>
      <c r="BE14" s="359"/>
      <c r="BS14" s="25" t="s">
        <v>8</v>
      </c>
    </row>
    <row r="15" spans="1:74" ht="6.95" customHeight="1">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2"/>
      <c r="BE15" s="359"/>
      <c r="BS15" s="25" t="s">
        <v>6</v>
      </c>
    </row>
    <row r="16" spans="1:74" ht="14.45" customHeight="1">
      <c r="B16" s="29"/>
      <c r="C16" s="30"/>
      <c r="D16" s="38" t="s">
        <v>33</v>
      </c>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8" t="s">
        <v>28</v>
      </c>
      <c r="AL16" s="30"/>
      <c r="AM16" s="30"/>
      <c r="AN16" s="36" t="s">
        <v>21</v>
      </c>
      <c r="AO16" s="30"/>
      <c r="AP16" s="30"/>
      <c r="AQ16" s="32"/>
      <c r="BE16" s="359"/>
      <c r="BS16" s="25" t="s">
        <v>6</v>
      </c>
    </row>
    <row r="17" spans="2:71" ht="18.399999999999999" customHeight="1">
      <c r="B17" s="29"/>
      <c r="C17" s="30"/>
      <c r="D17" s="30"/>
      <c r="E17" s="36" t="s">
        <v>34</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8" t="s">
        <v>30</v>
      </c>
      <c r="AL17" s="30"/>
      <c r="AM17" s="30"/>
      <c r="AN17" s="36" t="s">
        <v>21</v>
      </c>
      <c r="AO17" s="30"/>
      <c r="AP17" s="30"/>
      <c r="AQ17" s="32"/>
      <c r="BE17" s="359"/>
      <c r="BS17" s="25" t="s">
        <v>35</v>
      </c>
    </row>
    <row r="18" spans="2:71" ht="6.95" customHeight="1">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2"/>
      <c r="BE18" s="359"/>
      <c r="BS18" s="25" t="s">
        <v>8</v>
      </c>
    </row>
    <row r="19" spans="2:71" ht="14.45" customHeight="1">
      <c r="B19" s="29"/>
      <c r="C19" s="30"/>
      <c r="D19" s="38" t="s">
        <v>36</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2"/>
      <c r="BE19" s="359"/>
      <c r="BS19" s="25" t="s">
        <v>8</v>
      </c>
    </row>
    <row r="20" spans="2:71" ht="57" customHeight="1">
      <c r="B20" s="29"/>
      <c r="C20" s="30"/>
      <c r="D20" s="30"/>
      <c r="E20" s="385" t="s">
        <v>37</v>
      </c>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0"/>
      <c r="AP20" s="30"/>
      <c r="AQ20" s="32"/>
      <c r="BE20" s="359"/>
      <c r="BS20" s="25" t="s">
        <v>6</v>
      </c>
    </row>
    <row r="21" spans="2:71" ht="6.95" customHeight="1">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2"/>
      <c r="BE21" s="359"/>
    </row>
    <row r="22" spans="2:71" ht="6.95" customHeight="1">
      <c r="B22" s="29"/>
      <c r="C22" s="30"/>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30"/>
      <c r="AQ22" s="32"/>
      <c r="BE22" s="359"/>
    </row>
    <row r="23" spans="2:71" s="1" customFormat="1" ht="25.9" customHeight="1">
      <c r="B23" s="42"/>
      <c r="C23" s="43"/>
      <c r="D23" s="44" t="s">
        <v>38</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386">
        <f>ROUND(AG51,2)</f>
        <v>0</v>
      </c>
      <c r="AL23" s="387"/>
      <c r="AM23" s="387"/>
      <c r="AN23" s="387"/>
      <c r="AO23" s="387"/>
      <c r="AP23" s="43"/>
      <c r="AQ23" s="46"/>
      <c r="BE23" s="359"/>
    </row>
    <row r="24" spans="2:71" s="1" customFormat="1" ht="6.95" customHeight="1">
      <c r="B24" s="42"/>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6"/>
      <c r="BE24" s="359"/>
    </row>
    <row r="25" spans="2:71" s="1" customFormat="1" ht="13.5">
      <c r="B25" s="42"/>
      <c r="C25" s="43"/>
      <c r="D25" s="43"/>
      <c r="E25" s="43"/>
      <c r="F25" s="43"/>
      <c r="G25" s="43"/>
      <c r="H25" s="43"/>
      <c r="I25" s="43"/>
      <c r="J25" s="43"/>
      <c r="K25" s="43"/>
      <c r="L25" s="388" t="s">
        <v>39</v>
      </c>
      <c r="M25" s="388"/>
      <c r="N25" s="388"/>
      <c r="O25" s="388"/>
      <c r="P25" s="43"/>
      <c r="Q25" s="43"/>
      <c r="R25" s="43"/>
      <c r="S25" s="43"/>
      <c r="T25" s="43"/>
      <c r="U25" s="43"/>
      <c r="V25" s="43"/>
      <c r="W25" s="388" t="s">
        <v>40</v>
      </c>
      <c r="X25" s="388"/>
      <c r="Y25" s="388"/>
      <c r="Z25" s="388"/>
      <c r="AA25" s="388"/>
      <c r="AB25" s="388"/>
      <c r="AC25" s="388"/>
      <c r="AD25" s="388"/>
      <c r="AE25" s="388"/>
      <c r="AF25" s="43"/>
      <c r="AG25" s="43"/>
      <c r="AH25" s="43"/>
      <c r="AI25" s="43"/>
      <c r="AJ25" s="43"/>
      <c r="AK25" s="388" t="s">
        <v>41</v>
      </c>
      <c r="AL25" s="388"/>
      <c r="AM25" s="388"/>
      <c r="AN25" s="388"/>
      <c r="AO25" s="388"/>
      <c r="AP25" s="43"/>
      <c r="AQ25" s="46"/>
      <c r="BE25" s="359"/>
    </row>
    <row r="26" spans="2:71" s="2" customFormat="1" ht="14.45" customHeight="1">
      <c r="B26" s="48"/>
      <c r="C26" s="49"/>
      <c r="D26" s="50" t="s">
        <v>42</v>
      </c>
      <c r="E26" s="49"/>
      <c r="F26" s="50" t="s">
        <v>43</v>
      </c>
      <c r="G26" s="49"/>
      <c r="H26" s="49"/>
      <c r="I26" s="49"/>
      <c r="J26" s="49"/>
      <c r="K26" s="49"/>
      <c r="L26" s="382">
        <v>0.21</v>
      </c>
      <c r="M26" s="361"/>
      <c r="N26" s="361"/>
      <c r="O26" s="361"/>
      <c r="P26" s="49"/>
      <c r="Q26" s="49"/>
      <c r="R26" s="49"/>
      <c r="S26" s="49"/>
      <c r="T26" s="49"/>
      <c r="U26" s="49"/>
      <c r="V26" s="49"/>
      <c r="W26" s="360">
        <f>ROUND(AZ51,2)</f>
        <v>0</v>
      </c>
      <c r="X26" s="361"/>
      <c r="Y26" s="361"/>
      <c r="Z26" s="361"/>
      <c r="AA26" s="361"/>
      <c r="AB26" s="361"/>
      <c r="AC26" s="361"/>
      <c r="AD26" s="361"/>
      <c r="AE26" s="361"/>
      <c r="AF26" s="49"/>
      <c r="AG26" s="49"/>
      <c r="AH26" s="49"/>
      <c r="AI26" s="49"/>
      <c r="AJ26" s="49"/>
      <c r="AK26" s="360">
        <f>ROUND(AV51,2)</f>
        <v>0</v>
      </c>
      <c r="AL26" s="361"/>
      <c r="AM26" s="361"/>
      <c r="AN26" s="361"/>
      <c r="AO26" s="361"/>
      <c r="AP26" s="49"/>
      <c r="AQ26" s="51"/>
      <c r="BE26" s="359"/>
    </row>
    <row r="27" spans="2:71" s="2" customFormat="1" ht="14.45" customHeight="1">
      <c r="B27" s="48"/>
      <c r="C27" s="49"/>
      <c r="D27" s="49"/>
      <c r="E27" s="49"/>
      <c r="F27" s="50" t="s">
        <v>44</v>
      </c>
      <c r="G27" s="49"/>
      <c r="H27" s="49"/>
      <c r="I27" s="49"/>
      <c r="J27" s="49"/>
      <c r="K27" s="49"/>
      <c r="L27" s="382">
        <v>0.15</v>
      </c>
      <c r="M27" s="361"/>
      <c r="N27" s="361"/>
      <c r="O27" s="361"/>
      <c r="P27" s="49"/>
      <c r="Q27" s="49"/>
      <c r="R27" s="49"/>
      <c r="S27" s="49"/>
      <c r="T27" s="49"/>
      <c r="U27" s="49"/>
      <c r="V27" s="49"/>
      <c r="W27" s="360">
        <f>ROUND(BA51,2)</f>
        <v>0</v>
      </c>
      <c r="X27" s="361"/>
      <c r="Y27" s="361"/>
      <c r="Z27" s="361"/>
      <c r="AA27" s="361"/>
      <c r="AB27" s="361"/>
      <c r="AC27" s="361"/>
      <c r="AD27" s="361"/>
      <c r="AE27" s="361"/>
      <c r="AF27" s="49"/>
      <c r="AG27" s="49"/>
      <c r="AH27" s="49"/>
      <c r="AI27" s="49"/>
      <c r="AJ27" s="49"/>
      <c r="AK27" s="360">
        <f>ROUND(AW51,2)</f>
        <v>0</v>
      </c>
      <c r="AL27" s="361"/>
      <c r="AM27" s="361"/>
      <c r="AN27" s="361"/>
      <c r="AO27" s="361"/>
      <c r="AP27" s="49"/>
      <c r="AQ27" s="51"/>
      <c r="BE27" s="359"/>
    </row>
    <row r="28" spans="2:71" s="2" customFormat="1" ht="14.45" hidden="1" customHeight="1">
      <c r="B28" s="48"/>
      <c r="C28" s="49"/>
      <c r="D28" s="49"/>
      <c r="E28" s="49"/>
      <c r="F28" s="50" t="s">
        <v>45</v>
      </c>
      <c r="G28" s="49"/>
      <c r="H28" s="49"/>
      <c r="I28" s="49"/>
      <c r="J28" s="49"/>
      <c r="K28" s="49"/>
      <c r="L28" s="382">
        <v>0.21</v>
      </c>
      <c r="M28" s="361"/>
      <c r="N28" s="361"/>
      <c r="O28" s="361"/>
      <c r="P28" s="49"/>
      <c r="Q28" s="49"/>
      <c r="R28" s="49"/>
      <c r="S28" s="49"/>
      <c r="T28" s="49"/>
      <c r="U28" s="49"/>
      <c r="V28" s="49"/>
      <c r="W28" s="360">
        <f>ROUND(BB51,2)</f>
        <v>0</v>
      </c>
      <c r="X28" s="361"/>
      <c r="Y28" s="361"/>
      <c r="Z28" s="361"/>
      <c r="AA28" s="361"/>
      <c r="AB28" s="361"/>
      <c r="AC28" s="361"/>
      <c r="AD28" s="361"/>
      <c r="AE28" s="361"/>
      <c r="AF28" s="49"/>
      <c r="AG28" s="49"/>
      <c r="AH28" s="49"/>
      <c r="AI28" s="49"/>
      <c r="AJ28" s="49"/>
      <c r="AK28" s="360">
        <v>0</v>
      </c>
      <c r="AL28" s="361"/>
      <c r="AM28" s="361"/>
      <c r="AN28" s="361"/>
      <c r="AO28" s="361"/>
      <c r="AP28" s="49"/>
      <c r="AQ28" s="51"/>
      <c r="BE28" s="359"/>
    </row>
    <row r="29" spans="2:71" s="2" customFormat="1" ht="14.45" hidden="1" customHeight="1">
      <c r="B29" s="48"/>
      <c r="C29" s="49"/>
      <c r="D29" s="49"/>
      <c r="E29" s="49"/>
      <c r="F29" s="50" t="s">
        <v>46</v>
      </c>
      <c r="G29" s="49"/>
      <c r="H29" s="49"/>
      <c r="I29" s="49"/>
      <c r="J29" s="49"/>
      <c r="K29" s="49"/>
      <c r="L29" s="382">
        <v>0.15</v>
      </c>
      <c r="M29" s="361"/>
      <c r="N29" s="361"/>
      <c r="O29" s="361"/>
      <c r="P29" s="49"/>
      <c r="Q29" s="49"/>
      <c r="R29" s="49"/>
      <c r="S29" s="49"/>
      <c r="T29" s="49"/>
      <c r="U29" s="49"/>
      <c r="V29" s="49"/>
      <c r="W29" s="360">
        <f>ROUND(BC51,2)</f>
        <v>0</v>
      </c>
      <c r="X29" s="361"/>
      <c r="Y29" s="361"/>
      <c r="Z29" s="361"/>
      <c r="AA29" s="361"/>
      <c r="AB29" s="361"/>
      <c r="AC29" s="361"/>
      <c r="AD29" s="361"/>
      <c r="AE29" s="361"/>
      <c r="AF29" s="49"/>
      <c r="AG29" s="49"/>
      <c r="AH29" s="49"/>
      <c r="AI29" s="49"/>
      <c r="AJ29" s="49"/>
      <c r="AK29" s="360">
        <v>0</v>
      </c>
      <c r="AL29" s="361"/>
      <c r="AM29" s="361"/>
      <c r="AN29" s="361"/>
      <c r="AO29" s="361"/>
      <c r="AP29" s="49"/>
      <c r="AQ29" s="51"/>
      <c r="BE29" s="359"/>
    </row>
    <row r="30" spans="2:71" s="2" customFormat="1" ht="14.45" hidden="1" customHeight="1">
      <c r="B30" s="48"/>
      <c r="C30" s="49"/>
      <c r="D30" s="49"/>
      <c r="E30" s="49"/>
      <c r="F30" s="50" t="s">
        <v>47</v>
      </c>
      <c r="G30" s="49"/>
      <c r="H30" s="49"/>
      <c r="I30" s="49"/>
      <c r="J30" s="49"/>
      <c r="K30" s="49"/>
      <c r="L30" s="382">
        <v>0</v>
      </c>
      <c r="M30" s="361"/>
      <c r="N30" s="361"/>
      <c r="O30" s="361"/>
      <c r="P30" s="49"/>
      <c r="Q30" s="49"/>
      <c r="R30" s="49"/>
      <c r="S30" s="49"/>
      <c r="T30" s="49"/>
      <c r="U30" s="49"/>
      <c r="V30" s="49"/>
      <c r="W30" s="360">
        <f>ROUND(BD51,2)</f>
        <v>0</v>
      </c>
      <c r="X30" s="361"/>
      <c r="Y30" s="361"/>
      <c r="Z30" s="361"/>
      <c r="AA30" s="361"/>
      <c r="AB30" s="361"/>
      <c r="AC30" s="361"/>
      <c r="AD30" s="361"/>
      <c r="AE30" s="361"/>
      <c r="AF30" s="49"/>
      <c r="AG30" s="49"/>
      <c r="AH30" s="49"/>
      <c r="AI30" s="49"/>
      <c r="AJ30" s="49"/>
      <c r="AK30" s="360">
        <v>0</v>
      </c>
      <c r="AL30" s="361"/>
      <c r="AM30" s="361"/>
      <c r="AN30" s="361"/>
      <c r="AO30" s="361"/>
      <c r="AP30" s="49"/>
      <c r="AQ30" s="51"/>
      <c r="BE30" s="359"/>
    </row>
    <row r="31" spans="2:71" s="1" customFormat="1" ht="6.95"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6"/>
      <c r="BE31" s="359"/>
    </row>
    <row r="32" spans="2:71" s="1" customFormat="1" ht="25.9" customHeight="1">
      <c r="B32" s="42"/>
      <c r="C32" s="52"/>
      <c r="D32" s="53" t="s">
        <v>48</v>
      </c>
      <c r="E32" s="54"/>
      <c r="F32" s="54"/>
      <c r="G32" s="54"/>
      <c r="H32" s="54"/>
      <c r="I32" s="54"/>
      <c r="J32" s="54"/>
      <c r="K32" s="54"/>
      <c r="L32" s="54"/>
      <c r="M32" s="54"/>
      <c r="N32" s="54"/>
      <c r="O32" s="54"/>
      <c r="P32" s="54"/>
      <c r="Q32" s="54"/>
      <c r="R32" s="54"/>
      <c r="S32" s="54"/>
      <c r="T32" s="55" t="s">
        <v>49</v>
      </c>
      <c r="U32" s="54"/>
      <c r="V32" s="54"/>
      <c r="W32" s="54"/>
      <c r="X32" s="362" t="s">
        <v>50</v>
      </c>
      <c r="Y32" s="363"/>
      <c r="Z32" s="363"/>
      <c r="AA32" s="363"/>
      <c r="AB32" s="363"/>
      <c r="AC32" s="54"/>
      <c r="AD32" s="54"/>
      <c r="AE32" s="54"/>
      <c r="AF32" s="54"/>
      <c r="AG32" s="54"/>
      <c r="AH32" s="54"/>
      <c r="AI32" s="54"/>
      <c r="AJ32" s="54"/>
      <c r="AK32" s="364">
        <f>SUM(AK23:AK30)</f>
        <v>0</v>
      </c>
      <c r="AL32" s="363"/>
      <c r="AM32" s="363"/>
      <c r="AN32" s="363"/>
      <c r="AO32" s="365"/>
      <c r="AP32" s="52"/>
      <c r="AQ32" s="56"/>
      <c r="BE32" s="359"/>
    </row>
    <row r="33" spans="2:56" s="1" customFormat="1" ht="6.95" customHeight="1">
      <c r="B33" s="42"/>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6"/>
    </row>
    <row r="34" spans="2:56" s="1" customFormat="1" ht="6.95" customHeight="1">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9"/>
    </row>
    <row r="38" spans="2:56" s="1" customFormat="1" ht="6.95" customHeight="1">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2"/>
    </row>
    <row r="39" spans="2:56" s="1" customFormat="1" ht="36.950000000000003" customHeight="1">
      <c r="B39" s="42"/>
      <c r="C39" s="63" t="s">
        <v>51</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2"/>
    </row>
    <row r="40" spans="2:56" s="1" customFormat="1" ht="6.95" customHeight="1">
      <c r="B40" s="42"/>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2"/>
    </row>
    <row r="41" spans="2:56" s="3" customFormat="1" ht="14.45" customHeight="1">
      <c r="B41" s="65"/>
      <c r="C41" s="66" t="s">
        <v>15</v>
      </c>
      <c r="D41" s="67"/>
      <c r="E41" s="67"/>
      <c r="F41" s="67"/>
      <c r="G41" s="67"/>
      <c r="H41" s="67"/>
      <c r="I41" s="67"/>
      <c r="J41" s="67"/>
      <c r="K41" s="67"/>
      <c r="L41" s="67" t="str">
        <f>K5</f>
        <v>201907</v>
      </c>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8"/>
    </row>
    <row r="42" spans="2:56" s="4" customFormat="1" ht="36.950000000000003" customHeight="1">
      <c r="B42" s="69"/>
      <c r="C42" s="70" t="s">
        <v>18</v>
      </c>
      <c r="D42" s="71"/>
      <c r="E42" s="71"/>
      <c r="F42" s="71"/>
      <c r="G42" s="71"/>
      <c r="H42" s="71"/>
      <c r="I42" s="71"/>
      <c r="J42" s="71"/>
      <c r="K42" s="71"/>
      <c r="L42" s="392" t="str">
        <f>K6</f>
        <v>Oprava místní komunikace a prostranství u OÚ - Mladý Smolivec</v>
      </c>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c r="AO42" s="393"/>
      <c r="AP42" s="71"/>
      <c r="AQ42" s="71"/>
      <c r="AR42" s="72"/>
    </row>
    <row r="43" spans="2:56" s="1" customFormat="1" ht="6.95" customHeight="1">
      <c r="B43" s="42"/>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2"/>
    </row>
    <row r="44" spans="2:56" s="1" customFormat="1">
      <c r="B44" s="42"/>
      <c r="C44" s="66" t="s">
        <v>23</v>
      </c>
      <c r="D44" s="64"/>
      <c r="E44" s="64"/>
      <c r="F44" s="64"/>
      <c r="G44" s="64"/>
      <c r="H44" s="64"/>
      <c r="I44" s="64"/>
      <c r="J44" s="64"/>
      <c r="K44" s="64"/>
      <c r="L44" s="73" t="str">
        <f>IF(K8="","",K8)</f>
        <v>Mladý Smolivec</v>
      </c>
      <c r="M44" s="64"/>
      <c r="N44" s="64"/>
      <c r="O44" s="64"/>
      <c r="P44" s="64"/>
      <c r="Q44" s="64"/>
      <c r="R44" s="64"/>
      <c r="S44" s="64"/>
      <c r="T44" s="64"/>
      <c r="U44" s="64"/>
      <c r="V44" s="64"/>
      <c r="W44" s="64"/>
      <c r="X44" s="64"/>
      <c r="Y44" s="64"/>
      <c r="Z44" s="64"/>
      <c r="AA44" s="64"/>
      <c r="AB44" s="64"/>
      <c r="AC44" s="64"/>
      <c r="AD44" s="64"/>
      <c r="AE44" s="64"/>
      <c r="AF44" s="64"/>
      <c r="AG44" s="64"/>
      <c r="AH44" s="64"/>
      <c r="AI44" s="66" t="s">
        <v>25</v>
      </c>
      <c r="AJ44" s="64"/>
      <c r="AK44" s="64"/>
      <c r="AL44" s="64"/>
      <c r="AM44" s="394" t="str">
        <f>IF(AN8= "","",AN8)</f>
        <v>7. 2. 2019</v>
      </c>
      <c r="AN44" s="394"/>
      <c r="AO44" s="64"/>
      <c r="AP44" s="64"/>
      <c r="AQ44" s="64"/>
      <c r="AR44" s="62"/>
    </row>
    <row r="45" spans="2:56" s="1" customFormat="1" ht="6.95" customHeight="1">
      <c r="B45" s="42"/>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2"/>
    </row>
    <row r="46" spans="2:56" s="1" customFormat="1">
      <c r="B46" s="42"/>
      <c r="C46" s="66" t="s">
        <v>27</v>
      </c>
      <c r="D46" s="64"/>
      <c r="E46" s="64"/>
      <c r="F46" s="64"/>
      <c r="G46" s="64"/>
      <c r="H46" s="64"/>
      <c r="I46" s="64"/>
      <c r="J46" s="64"/>
      <c r="K46" s="64"/>
      <c r="L46" s="67" t="str">
        <f>IF(E11= "","",E11)</f>
        <v xml:space="preserve"> </v>
      </c>
      <c r="M46" s="64"/>
      <c r="N46" s="64"/>
      <c r="O46" s="64"/>
      <c r="P46" s="64"/>
      <c r="Q46" s="64"/>
      <c r="R46" s="64"/>
      <c r="S46" s="64"/>
      <c r="T46" s="64"/>
      <c r="U46" s="64"/>
      <c r="V46" s="64"/>
      <c r="W46" s="64"/>
      <c r="X46" s="64"/>
      <c r="Y46" s="64"/>
      <c r="Z46" s="64"/>
      <c r="AA46" s="64"/>
      <c r="AB46" s="64"/>
      <c r="AC46" s="64"/>
      <c r="AD46" s="64"/>
      <c r="AE46" s="64"/>
      <c r="AF46" s="64"/>
      <c r="AG46" s="64"/>
      <c r="AH46" s="64"/>
      <c r="AI46" s="66" t="s">
        <v>33</v>
      </c>
      <c r="AJ46" s="64"/>
      <c r="AK46" s="64"/>
      <c r="AL46" s="64"/>
      <c r="AM46" s="377" t="str">
        <f>IF(E17="","",E17)</f>
        <v>Ing. Petr Hulinský</v>
      </c>
      <c r="AN46" s="377"/>
      <c r="AO46" s="377"/>
      <c r="AP46" s="377"/>
      <c r="AQ46" s="64"/>
      <c r="AR46" s="62"/>
      <c r="AS46" s="369" t="s">
        <v>52</v>
      </c>
      <c r="AT46" s="370"/>
      <c r="AU46" s="75"/>
      <c r="AV46" s="75"/>
      <c r="AW46" s="75"/>
      <c r="AX46" s="75"/>
      <c r="AY46" s="75"/>
      <c r="AZ46" s="75"/>
      <c r="BA46" s="75"/>
      <c r="BB46" s="75"/>
      <c r="BC46" s="75"/>
      <c r="BD46" s="76"/>
    </row>
    <row r="47" spans="2:56" s="1" customFormat="1">
      <c r="B47" s="42"/>
      <c r="C47" s="66" t="s">
        <v>31</v>
      </c>
      <c r="D47" s="64"/>
      <c r="E47" s="64"/>
      <c r="F47" s="64"/>
      <c r="G47" s="64"/>
      <c r="H47" s="64"/>
      <c r="I47" s="64"/>
      <c r="J47" s="64"/>
      <c r="K47" s="64"/>
      <c r="L47" s="67" t="str">
        <f>IF(E14= "Vyplň údaj","",E14)</f>
        <v/>
      </c>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2"/>
      <c r="AS47" s="371"/>
      <c r="AT47" s="372"/>
      <c r="AU47" s="77"/>
      <c r="AV47" s="77"/>
      <c r="AW47" s="77"/>
      <c r="AX47" s="77"/>
      <c r="AY47" s="77"/>
      <c r="AZ47" s="77"/>
      <c r="BA47" s="77"/>
      <c r="BB47" s="77"/>
      <c r="BC47" s="77"/>
      <c r="BD47" s="78"/>
    </row>
    <row r="48" spans="2:56" s="1" customFormat="1" ht="10.9" customHeight="1">
      <c r="B48" s="42"/>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2"/>
      <c r="AS48" s="373"/>
      <c r="AT48" s="374"/>
      <c r="AU48" s="43"/>
      <c r="AV48" s="43"/>
      <c r="AW48" s="43"/>
      <c r="AX48" s="43"/>
      <c r="AY48" s="43"/>
      <c r="AZ48" s="43"/>
      <c r="BA48" s="43"/>
      <c r="BB48" s="43"/>
      <c r="BC48" s="43"/>
      <c r="BD48" s="79"/>
    </row>
    <row r="49" spans="1:91" s="1" customFormat="1" ht="29.25" customHeight="1">
      <c r="B49" s="42"/>
      <c r="C49" s="391" t="s">
        <v>53</v>
      </c>
      <c r="D49" s="379"/>
      <c r="E49" s="379"/>
      <c r="F49" s="379"/>
      <c r="G49" s="379"/>
      <c r="H49" s="80"/>
      <c r="I49" s="378" t="s">
        <v>54</v>
      </c>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95" t="s">
        <v>55</v>
      </c>
      <c r="AH49" s="379"/>
      <c r="AI49" s="379"/>
      <c r="AJ49" s="379"/>
      <c r="AK49" s="379"/>
      <c r="AL49" s="379"/>
      <c r="AM49" s="379"/>
      <c r="AN49" s="378" t="s">
        <v>56</v>
      </c>
      <c r="AO49" s="379"/>
      <c r="AP49" s="379"/>
      <c r="AQ49" s="81" t="s">
        <v>57</v>
      </c>
      <c r="AR49" s="62"/>
      <c r="AS49" s="82" t="s">
        <v>58</v>
      </c>
      <c r="AT49" s="83" t="s">
        <v>59</v>
      </c>
      <c r="AU49" s="83" t="s">
        <v>60</v>
      </c>
      <c r="AV49" s="83" t="s">
        <v>61</v>
      </c>
      <c r="AW49" s="83" t="s">
        <v>62</v>
      </c>
      <c r="AX49" s="83" t="s">
        <v>63</v>
      </c>
      <c r="AY49" s="83" t="s">
        <v>64</v>
      </c>
      <c r="AZ49" s="83" t="s">
        <v>65</v>
      </c>
      <c r="BA49" s="83" t="s">
        <v>66</v>
      </c>
      <c r="BB49" s="83" t="s">
        <v>67</v>
      </c>
      <c r="BC49" s="83" t="s">
        <v>68</v>
      </c>
      <c r="BD49" s="84" t="s">
        <v>69</v>
      </c>
    </row>
    <row r="50" spans="1:91" s="1" customFormat="1" ht="10.9" customHeight="1">
      <c r="B50" s="42"/>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2"/>
      <c r="AS50" s="85"/>
      <c r="AT50" s="86"/>
      <c r="AU50" s="86"/>
      <c r="AV50" s="86"/>
      <c r="AW50" s="86"/>
      <c r="AX50" s="86"/>
      <c r="AY50" s="86"/>
      <c r="AZ50" s="86"/>
      <c r="BA50" s="86"/>
      <c r="BB50" s="86"/>
      <c r="BC50" s="86"/>
      <c r="BD50" s="87"/>
    </row>
    <row r="51" spans="1:91" s="4" customFormat="1" ht="32.450000000000003" customHeight="1">
      <c r="B51" s="69"/>
      <c r="C51" s="88" t="s">
        <v>70</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380">
        <f>ROUND(SUM(AG52:AG53),2)</f>
        <v>0</v>
      </c>
      <c r="AH51" s="380"/>
      <c r="AI51" s="380"/>
      <c r="AJ51" s="380"/>
      <c r="AK51" s="380"/>
      <c r="AL51" s="380"/>
      <c r="AM51" s="380"/>
      <c r="AN51" s="381">
        <f>SUM(AG51,AT51)</f>
        <v>0</v>
      </c>
      <c r="AO51" s="381"/>
      <c r="AP51" s="381"/>
      <c r="AQ51" s="90" t="s">
        <v>21</v>
      </c>
      <c r="AR51" s="72"/>
      <c r="AS51" s="91">
        <f>ROUND(SUM(AS52:AS53),2)</f>
        <v>0</v>
      </c>
      <c r="AT51" s="92">
        <f>ROUND(SUM(AV51:AW51),2)</f>
        <v>0</v>
      </c>
      <c r="AU51" s="93">
        <f>ROUND(SUM(AU52:AU53),5)</f>
        <v>0</v>
      </c>
      <c r="AV51" s="92">
        <f>ROUND(AZ51*L26,2)</f>
        <v>0</v>
      </c>
      <c r="AW51" s="92">
        <f>ROUND(BA51*L27,2)</f>
        <v>0</v>
      </c>
      <c r="AX51" s="92">
        <f>ROUND(BB51*L26,2)</f>
        <v>0</v>
      </c>
      <c r="AY51" s="92">
        <f>ROUND(BC51*L27,2)</f>
        <v>0</v>
      </c>
      <c r="AZ51" s="92">
        <f>ROUND(SUM(AZ52:AZ53),2)</f>
        <v>0</v>
      </c>
      <c r="BA51" s="92">
        <f>ROUND(SUM(BA52:BA53),2)</f>
        <v>0</v>
      </c>
      <c r="BB51" s="92">
        <f>ROUND(SUM(BB52:BB53),2)</f>
        <v>0</v>
      </c>
      <c r="BC51" s="92">
        <f>ROUND(SUM(BC52:BC53),2)</f>
        <v>0</v>
      </c>
      <c r="BD51" s="94">
        <f>ROUND(SUM(BD52:BD53),2)</f>
        <v>0</v>
      </c>
      <c r="BS51" s="95" t="s">
        <v>71</v>
      </c>
      <c r="BT51" s="95" t="s">
        <v>72</v>
      </c>
      <c r="BU51" s="96" t="s">
        <v>73</v>
      </c>
      <c r="BV51" s="95" t="s">
        <v>74</v>
      </c>
      <c r="BW51" s="95" t="s">
        <v>7</v>
      </c>
      <c r="BX51" s="95" t="s">
        <v>75</v>
      </c>
      <c r="CL51" s="95" t="s">
        <v>21</v>
      </c>
    </row>
    <row r="52" spans="1:91" s="5" customFormat="1" ht="16.5" customHeight="1">
      <c r="A52" s="97" t="s">
        <v>76</v>
      </c>
      <c r="B52" s="98"/>
      <c r="C52" s="99"/>
      <c r="D52" s="390" t="s">
        <v>77</v>
      </c>
      <c r="E52" s="390"/>
      <c r="F52" s="390"/>
      <c r="G52" s="390"/>
      <c r="H52" s="390"/>
      <c r="I52" s="100"/>
      <c r="J52" s="390" t="s">
        <v>78</v>
      </c>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75">
        <f>'1. - Stavební část'!J27</f>
        <v>0</v>
      </c>
      <c r="AH52" s="376"/>
      <c r="AI52" s="376"/>
      <c r="AJ52" s="376"/>
      <c r="AK52" s="376"/>
      <c r="AL52" s="376"/>
      <c r="AM52" s="376"/>
      <c r="AN52" s="375">
        <f>SUM(AG52,AT52)</f>
        <v>0</v>
      </c>
      <c r="AO52" s="376"/>
      <c r="AP52" s="376"/>
      <c r="AQ52" s="101" t="s">
        <v>79</v>
      </c>
      <c r="AR52" s="102"/>
      <c r="AS52" s="103">
        <v>0</v>
      </c>
      <c r="AT52" s="104">
        <f>ROUND(SUM(AV52:AW52),2)</f>
        <v>0</v>
      </c>
      <c r="AU52" s="105">
        <f>'1. - Stavební část'!P90</f>
        <v>0</v>
      </c>
      <c r="AV52" s="104">
        <f>'1. - Stavební část'!J30</f>
        <v>0</v>
      </c>
      <c r="AW52" s="104">
        <f>'1. - Stavební část'!J31</f>
        <v>0</v>
      </c>
      <c r="AX52" s="104">
        <f>'1. - Stavební část'!J32</f>
        <v>0</v>
      </c>
      <c r="AY52" s="104">
        <f>'1. - Stavební část'!J33</f>
        <v>0</v>
      </c>
      <c r="AZ52" s="104">
        <f>'1. - Stavební část'!F30</f>
        <v>0</v>
      </c>
      <c r="BA52" s="104">
        <f>'1. - Stavební část'!F31</f>
        <v>0</v>
      </c>
      <c r="BB52" s="104">
        <f>'1. - Stavební část'!F32</f>
        <v>0</v>
      </c>
      <c r="BC52" s="104">
        <f>'1. - Stavební část'!F33</f>
        <v>0</v>
      </c>
      <c r="BD52" s="106">
        <f>'1. - Stavební část'!F34</f>
        <v>0</v>
      </c>
      <c r="BT52" s="107" t="s">
        <v>80</v>
      </c>
      <c r="BV52" s="107" t="s">
        <v>74</v>
      </c>
      <c r="BW52" s="107" t="s">
        <v>81</v>
      </c>
      <c r="BX52" s="107" t="s">
        <v>7</v>
      </c>
      <c r="CL52" s="107" t="s">
        <v>21</v>
      </c>
      <c r="CM52" s="107" t="s">
        <v>82</v>
      </c>
    </row>
    <row r="53" spans="1:91" s="5" customFormat="1" ht="16.5" customHeight="1">
      <c r="A53" s="97" t="s">
        <v>76</v>
      </c>
      <c r="B53" s="98"/>
      <c r="C53" s="99"/>
      <c r="D53" s="390" t="s">
        <v>83</v>
      </c>
      <c r="E53" s="390"/>
      <c r="F53" s="390"/>
      <c r="G53" s="390"/>
      <c r="H53" s="390"/>
      <c r="I53" s="100"/>
      <c r="J53" s="390" t="s">
        <v>84</v>
      </c>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75">
        <f>'VON - Vedlejší a ostatní ...'!J27</f>
        <v>0</v>
      </c>
      <c r="AH53" s="376"/>
      <c r="AI53" s="376"/>
      <c r="AJ53" s="376"/>
      <c r="AK53" s="376"/>
      <c r="AL53" s="376"/>
      <c r="AM53" s="376"/>
      <c r="AN53" s="375">
        <f>SUM(AG53,AT53)</f>
        <v>0</v>
      </c>
      <c r="AO53" s="376"/>
      <c r="AP53" s="376"/>
      <c r="AQ53" s="101" t="s">
        <v>83</v>
      </c>
      <c r="AR53" s="102"/>
      <c r="AS53" s="108">
        <v>0</v>
      </c>
      <c r="AT53" s="109">
        <f>ROUND(SUM(AV53:AW53),2)</f>
        <v>0</v>
      </c>
      <c r="AU53" s="110">
        <f>'VON - Vedlejší a ostatní ...'!P79</f>
        <v>0</v>
      </c>
      <c r="AV53" s="109">
        <f>'VON - Vedlejší a ostatní ...'!J30</f>
        <v>0</v>
      </c>
      <c r="AW53" s="109">
        <f>'VON - Vedlejší a ostatní ...'!J31</f>
        <v>0</v>
      </c>
      <c r="AX53" s="109">
        <f>'VON - Vedlejší a ostatní ...'!J32</f>
        <v>0</v>
      </c>
      <c r="AY53" s="109">
        <f>'VON - Vedlejší a ostatní ...'!J33</f>
        <v>0</v>
      </c>
      <c r="AZ53" s="109">
        <f>'VON - Vedlejší a ostatní ...'!F30</f>
        <v>0</v>
      </c>
      <c r="BA53" s="109">
        <f>'VON - Vedlejší a ostatní ...'!F31</f>
        <v>0</v>
      </c>
      <c r="BB53" s="109">
        <f>'VON - Vedlejší a ostatní ...'!F32</f>
        <v>0</v>
      </c>
      <c r="BC53" s="109">
        <f>'VON - Vedlejší a ostatní ...'!F33</f>
        <v>0</v>
      </c>
      <c r="BD53" s="111">
        <f>'VON - Vedlejší a ostatní ...'!F34</f>
        <v>0</v>
      </c>
      <c r="BT53" s="107" t="s">
        <v>80</v>
      </c>
      <c r="BV53" s="107" t="s">
        <v>74</v>
      </c>
      <c r="BW53" s="107" t="s">
        <v>85</v>
      </c>
      <c r="BX53" s="107" t="s">
        <v>7</v>
      </c>
      <c r="CL53" s="107" t="s">
        <v>21</v>
      </c>
      <c r="CM53" s="107" t="s">
        <v>82</v>
      </c>
    </row>
    <row r="54" spans="1:91" s="1" customFormat="1" ht="30" customHeight="1">
      <c r="B54" s="42"/>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2"/>
    </row>
    <row r="55" spans="1:91" s="1" customFormat="1" ht="6.95" customHeight="1">
      <c r="B55" s="57"/>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62"/>
    </row>
  </sheetData>
  <sheetProtection algorithmName="SHA-512" hashValue="9OtTCU4xckrbJkjJPUWouVLqbLCPS/q1qTvD1Ha/U0eB7LIo8Taq8WGBT4N2Bc4eoq2GFQ4Qehl7+O/qZ6k0iQ==" saltValue="YdvX8/v507E9cfx/T0fvLC8VuIEUHvBTNv5kWxgh8wx3En6qc+Lp7NK4RZeiKbxRoDy2/rBkkDDki28JOj5KoA==" spinCount="100000" sheet="1" objects="1" scenarios="1" formatColumns="0" formatRows="0"/>
  <mergeCells count="45">
    <mergeCell ref="D52:H52"/>
    <mergeCell ref="D53:H53"/>
    <mergeCell ref="J53:AF53"/>
    <mergeCell ref="C49:G49"/>
    <mergeCell ref="L42:AO42"/>
    <mergeCell ref="AM44:AN44"/>
    <mergeCell ref="I49:AF49"/>
    <mergeCell ref="AG49:AM49"/>
    <mergeCell ref="L30:O30"/>
    <mergeCell ref="AK30:AO30"/>
    <mergeCell ref="K6:AO6"/>
    <mergeCell ref="J52:AF52"/>
    <mergeCell ref="W29:AE29"/>
    <mergeCell ref="AK29:AO29"/>
    <mergeCell ref="L26:O26"/>
    <mergeCell ref="W26:AE26"/>
    <mergeCell ref="AK26:AO26"/>
    <mergeCell ref="L27:O27"/>
    <mergeCell ref="W27:AE27"/>
    <mergeCell ref="AK27:AO27"/>
    <mergeCell ref="AS46:AT48"/>
    <mergeCell ref="AN53:AP53"/>
    <mergeCell ref="AN52:AP52"/>
    <mergeCell ref="AM46:AP46"/>
    <mergeCell ref="AN49:AP49"/>
    <mergeCell ref="AG52:AM52"/>
    <mergeCell ref="AG53:AM53"/>
    <mergeCell ref="AG51:AM51"/>
    <mergeCell ref="AN51:AP51"/>
    <mergeCell ref="BE5:BE32"/>
    <mergeCell ref="W30:AE30"/>
    <mergeCell ref="X32:AB32"/>
    <mergeCell ref="AK32:AO32"/>
    <mergeCell ref="AR2:BE2"/>
    <mergeCell ref="K5:AO5"/>
    <mergeCell ref="W28:AE28"/>
    <mergeCell ref="AK28:AO28"/>
    <mergeCell ref="L29:O29"/>
    <mergeCell ref="L28:O28"/>
    <mergeCell ref="E14:AJ14"/>
    <mergeCell ref="E20:AN20"/>
    <mergeCell ref="AK23:AO23"/>
    <mergeCell ref="L25:O25"/>
    <mergeCell ref="W25:AE25"/>
    <mergeCell ref="AK25:AO25"/>
  </mergeCells>
  <hyperlinks>
    <hyperlink ref="K1:S1" location="C2" display="1) Rekapitulace stavby"/>
    <hyperlink ref="W1:AI1" location="C51" display="2) Rekapitulace objektů stavby a soupisů prací"/>
    <hyperlink ref="A52" location="'1. - Stavební část'!C2" display="/"/>
    <hyperlink ref="A53" location="'VON - Vedlejší a ostatní ...'!C2" displa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2"/>
      <c r="B1" s="113"/>
      <c r="C1" s="113"/>
      <c r="D1" s="114" t="s">
        <v>1</v>
      </c>
      <c r="E1" s="113"/>
      <c r="F1" s="115" t="s">
        <v>86</v>
      </c>
      <c r="G1" s="404" t="s">
        <v>87</v>
      </c>
      <c r="H1" s="404"/>
      <c r="I1" s="116"/>
      <c r="J1" s="115" t="s">
        <v>88</v>
      </c>
      <c r="K1" s="114" t="s">
        <v>89</v>
      </c>
      <c r="L1" s="115" t="s">
        <v>90</v>
      </c>
      <c r="M1" s="115"/>
      <c r="N1" s="115"/>
      <c r="O1" s="115"/>
      <c r="P1" s="115"/>
      <c r="Q1" s="115"/>
      <c r="R1" s="115"/>
      <c r="S1" s="115"/>
      <c r="T1" s="115"/>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spans="1:70" ht="36.950000000000003" customHeight="1">
      <c r="L2" s="366"/>
      <c r="M2" s="366"/>
      <c r="N2" s="366"/>
      <c r="O2" s="366"/>
      <c r="P2" s="366"/>
      <c r="Q2" s="366"/>
      <c r="R2" s="366"/>
      <c r="S2" s="366"/>
      <c r="T2" s="366"/>
      <c r="U2" s="366"/>
      <c r="V2" s="366"/>
      <c r="AT2" s="25" t="s">
        <v>81</v>
      </c>
      <c r="AZ2" s="117" t="s">
        <v>91</v>
      </c>
      <c r="BA2" s="117" t="s">
        <v>21</v>
      </c>
      <c r="BB2" s="117" t="s">
        <v>92</v>
      </c>
      <c r="BC2" s="117" t="s">
        <v>93</v>
      </c>
      <c r="BD2" s="117" t="s">
        <v>82</v>
      </c>
    </row>
    <row r="3" spans="1:70" ht="6.95" customHeight="1">
      <c r="B3" s="26"/>
      <c r="C3" s="27"/>
      <c r="D3" s="27"/>
      <c r="E3" s="27"/>
      <c r="F3" s="27"/>
      <c r="G3" s="27"/>
      <c r="H3" s="27"/>
      <c r="I3" s="118"/>
      <c r="J3" s="27"/>
      <c r="K3" s="28"/>
      <c r="AT3" s="25" t="s">
        <v>82</v>
      </c>
    </row>
    <row r="4" spans="1:70" ht="36.950000000000003" customHeight="1">
      <c r="B4" s="29"/>
      <c r="C4" s="30"/>
      <c r="D4" s="31" t="s">
        <v>94</v>
      </c>
      <c r="E4" s="30"/>
      <c r="F4" s="30"/>
      <c r="G4" s="30"/>
      <c r="H4" s="30"/>
      <c r="I4" s="119"/>
      <c r="J4" s="30"/>
      <c r="K4" s="32"/>
      <c r="M4" s="33" t="s">
        <v>12</v>
      </c>
      <c r="AT4" s="25" t="s">
        <v>6</v>
      </c>
    </row>
    <row r="5" spans="1:70" ht="6.95" customHeight="1">
      <c r="B5" s="29"/>
      <c r="C5" s="30"/>
      <c r="D5" s="30"/>
      <c r="E5" s="30"/>
      <c r="F5" s="30"/>
      <c r="G5" s="30"/>
      <c r="H5" s="30"/>
      <c r="I5" s="119"/>
      <c r="J5" s="30"/>
      <c r="K5" s="32"/>
    </row>
    <row r="6" spans="1:70">
      <c r="B6" s="29"/>
      <c r="C6" s="30"/>
      <c r="D6" s="38" t="s">
        <v>18</v>
      </c>
      <c r="E6" s="30"/>
      <c r="F6" s="30"/>
      <c r="G6" s="30"/>
      <c r="H6" s="30"/>
      <c r="I6" s="119"/>
      <c r="J6" s="30"/>
      <c r="K6" s="32"/>
    </row>
    <row r="7" spans="1:70" ht="16.5" customHeight="1">
      <c r="B7" s="29"/>
      <c r="C7" s="30"/>
      <c r="D7" s="30"/>
      <c r="E7" s="396" t="str">
        <f>'Rekapitulace stavby'!K6</f>
        <v>Oprava místní komunikace a prostranství u OÚ - Mladý Smolivec</v>
      </c>
      <c r="F7" s="397"/>
      <c r="G7" s="397"/>
      <c r="H7" s="397"/>
      <c r="I7" s="119"/>
      <c r="J7" s="30"/>
      <c r="K7" s="32"/>
    </row>
    <row r="8" spans="1:70" s="1" customFormat="1">
      <c r="B8" s="42"/>
      <c r="C8" s="43"/>
      <c r="D8" s="38" t="s">
        <v>95</v>
      </c>
      <c r="E8" s="43"/>
      <c r="F8" s="43"/>
      <c r="G8" s="43"/>
      <c r="H8" s="43"/>
      <c r="I8" s="120"/>
      <c r="J8" s="43"/>
      <c r="K8" s="46"/>
    </row>
    <row r="9" spans="1:70" s="1" customFormat="1" ht="36.950000000000003" customHeight="1">
      <c r="B9" s="42"/>
      <c r="C9" s="43"/>
      <c r="D9" s="43"/>
      <c r="E9" s="398" t="s">
        <v>96</v>
      </c>
      <c r="F9" s="399"/>
      <c r="G9" s="399"/>
      <c r="H9" s="399"/>
      <c r="I9" s="120"/>
      <c r="J9" s="43"/>
      <c r="K9" s="46"/>
    </row>
    <row r="10" spans="1:70" s="1" customFormat="1" ht="13.5">
      <c r="B10" s="42"/>
      <c r="C10" s="43"/>
      <c r="D10" s="43"/>
      <c r="E10" s="43"/>
      <c r="F10" s="43"/>
      <c r="G10" s="43"/>
      <c r="H10" s="43"/>
      <c r="I10" s="120"/>
      <c r="J10" s="43"/>
      <c r="K10" s="46"/>
    </row>
    <row r="11" spans="1:70" s="1" customFormat="1" ht="14.45" customHeight="1">
      <c r="B11" s="42"/>
      <c r="C11" s="43"/>
      <c r="D11" s="38" t="s">
        <v>20</v>
      </c>
      <c r="E11" s="43"/>
      <c r="F11" s="36" t="s">
        <v>21</v>
      </c>
      <c r="G11" s="43"/>
      <c r="H11" s="43"/>
      <c r="I11" s="121" t="s">
        <v>22</v>
      </c>
      <c r="J11" s="36" t="s">
        <v>21</v>
      </c>
      <c r="K11" s="46"/>
    </row>
    <row r="12" spans="1:70" s="1" customFormat="1" ht="14.45" customHeight="1">
      <c r="B12" s="42"/>
      <c r="C12" s="43"/>
      <c r="D12" s="38" t="s">
        <v>23</v>
      </c>
      <c r="E12" s="43"/>
      <c r="F12" s="36" t="s">
        <v>24</v>
      </c>
      <c r="G12" s="43"/>
      <c r="H12" s="43"/>
      <c r="I12" s="121" t="s">
        <v>25</v>
      </c>
      <c r="J12" s="122" t="str">
        <f>'Rekapitulace stavby'!AN8</f>
        <v>7. 2. 2019</v>
      </c>
      <c r="K12" s="46"/>
    </row>
    <row r="13" spans="1:70" s="1" customFormat="1" ht="10.9" customHeight="1">
      <c r="B13" s="42"/>
      <c r="C13" s="43"/>
      <c r="D13" s="43"/>
      <c r="E13" s="43"/>
      <c r="F13" s="43"/>
      <c r="G13" s="43"/>
      <c r="H13" s="43"/>
      <c r="I13" s="120"/>
      <c r="J13" s="43"/>
      <c r="K13" s="46"/>
    </row>
    <row r="14" spans="1:70" s="1" customFormat="1" ht="14.45" customHeight="1">
      <c r="B14" s="42"/>
      <c r="C14" s="43"/>
      <c r="D14" s="38" t="s">
        <v>27</v>
      </c>
      <c r="E14" s="43"/>
      <c r="F14" s="43"/>
      <c r="G14" s="43"/>
      <c r="H14" s="43"/>
      <c r="I14" s="121" t="s">
        <v>28</v>
      </c>
      <c r="J14" s="36" t="str">
        <f>IF('Rekapitulace stavby'!AN10="","",'Rekapitulace stavby'!AN10)</f>
        <v/>
      </c>
      <c r="K14" s="46"/>
    </row>
    <row r="15" spans="1:70" s="1" customFormat="1" ht="18" customHeight="1">
      <c r="B15" s="42"/>
      <c r="C15" s="43"/>
      <c r="D15" s="43"/>
      <c r="E15" s="36" t="str">
        <f>IF('Rekapitulace stavby'!E11="","",'Rekapitulace stavby'!E11)</f>
        <v xml:space="preserve"> </v>
      </c>
      <c r="F15" s="43"/>
      <c r="G15" s="43"/>
      <c r="H15" s="43"/>
      <c r="I15" s="121" t="s">
        <v>30</v>
      </c>
      <c r="J15" s="36" t="str">
        <f>IF('Rekapitulace stavby'!AN11="","",'Rekapitulace stavby'!AN11)</f>
        <v/>
      </c>
      <c r="K15" s="46"/>
    </row>
    <row r="16" spans="1:70" s="1" customFormat="1" ht="6.95" customHeight="1">
      <c r="B16" s="42"/>
      <c r="C16" s="43"/>
      <c r="D16" s="43"/>
      <c r="E16" s="43"/>
      <c r="F16" s="43"/>
      <c r="G16" s="43"/>
      <c r="H16" s="43"/>
      <c r="I16" s="120"/>
      <c r="J16" s="43"/>
      <c r="K16" s="46"/>
    </row>
    <row r="17" spans="2:11" s="1" customFormat="1" ht="14.45" customHeight="1">
      <c r="B17" s="42"/>
      <c r="C17" s="43"/>
      <c r="D17" s="38" t="s">
        <v>31</v>
      </c>
      <c r="E17" s="43"/>
      <c r="F17" s="43"/>
      <c r="G17" s="43"/>
      <c r="H17" s="43"/>
      <c r="I17" s="121" t="s">
        <v>28</v>
      </c>
      <c r="J17" s="36" t="str">
        <f>IF('Rekapitulace stavby'!AN13="Vyplň údaj","",IF('Rekapitulace stavby'!AN13="","",'Rekapitulace stavby'!AN13))</f>
        <v/>
      </c>
      <c r="K17" s="46"/>
    </row>
    <row r="18" spans="2:11" s="1" customFormat="1" ht="18" customHeight="1">
      <c r="B18" s="42"/>
      <c r="C18" s="43"/>
      <c r="D18" s="43"/>
      <c r="E18" s="36" t="str">
        <f>IF('Rekapitulace stavby'!E14="Vyplň údaj","",IF('Rekapitulace stavby'!E14="","",'Rekapitulace stavby'!E14))</f>
        <v/>
      </c>
      <c r="F18" s="43"/>
      <c r="G18" s="43"/>
      <c r="H18" s="43"/>
      <c r="I18" s="121" t="s">
        <v>30</v>
      </c>
      <c r="J18" s="36" t="str">
        <f>IF('Rekapitulace stavby'!AN14="Vyplň údaj","",IF('Rekapitulace stavby'!AN14="","",'Rekapitulace stavby'!AN14))</f>
        <v/>
      </c>
      <c r="K18" s="46"/>
    </row>
    <row r="19" spans="2:11" s="1" customFormat="1" ht="6.95" customHeight="1">
      <c r="B19" s="42"/>
      <c r="C19" s="43"/>
      <c r="D19" s="43"/>
      <c r="E19" s="43"/>
      <c r="F19" s="43"/>
      <c r="G19" s="43"/>
      <c r="H19" s="43"/>
      <c r="I19" s="120"/>
      <c r="J19" s="43"/>
      <c r="K19" s="46"/>
    </row>
    <row r="20" spans="2:11" s="1" customFormat="1" ht="14.45" customHeight="1">
      <c r="B20" s="42"/>
      <c r="C20" s="43"/>
      <c r="D20" s="38" t="s">
        <v>33</v>
      </c>
      <c r="E20" s="43"/>
      <c r="F20" s="43"/>
      <c r="G20" s="43"/>
      <c r="H20" s="43"/>
      <c r="I20" s="121" t="s">
        <v>28</v>
      </c>
      <c r="J20" s="36" t="s">
        <v>21</v>
      </c>
      <c r="K20" s="46"/>
    </row>
    <row r="21" spans="2:11" s="1" customFormat="1" ht="18" customHeight="1">
      <c r="B21" s="42"/>
      <c r="C21" s="43"/>
      <c r="D21" s="43"/>
      <c r="E21" s="36" t="s">
        <v>34</v>
      </c>
      <c r="F21" s="43"/>
      <c r="G21" s="43"/>
      <c r="H21" s="43"/>
      <c r="I21" s="121" t="s">
        <v>30</v>
      </c>
      <c r="J21" s="36" t="s">
        <v>21</v>
      </c>
      <c r="K21" s="46"/>
    </row>
    <row r="22" spans="2:11" s="1" customFormat="1" ht="6.95" customHeight="1">
      <c r="B22" s="42"/>
      <c r="C22" s="43"/>
      <c r="D22" s="43"/>
      <c r="E22" s="43"/>
      <c r="F22" s="43"/>
      <c r="G22" s="43"/>
      <c r="H22" s="43"/>
      <c r="I22" s="120"/>
      <c r="J22" s="43"/>
      <c r="K22" s="46"/>
    </row>
    <row r="23" spans="2:11" s="1" customFormat="1" ht="14.45" customHeight="1">
      <c r="B23" s="42"/>
      <c r="C23" s="43"/>
      <c r="D23" s="38" t="s">
        <v>36</v>
      </c>
      <c r="E23" s="43"/>
      <c r="F23" s="43"/>
      <c r="G23" s="43"/>
      <c r="H23" s="43"/>
      <c r="I23" s="120"/>
      <c r="J23" s="43"/>
      <c r="K23" s="46"/>
    </row>
    <row r="24" spans="2:11" s="6" customFormat="1" ht="16.5" customHeight="1">
      <c r="B24" s="123"/>
      <c r="C24" s="124"/>
      <c r="D24" s="124"/>
      <c r="E24" s="385" t="s">
        <v>21</v>
      </c>
      <c r="F24" s="385"/>
      <c r="G24" s="385"/>
      <c r="H24" s="385"/>
      <c r="I24" s="125"/>
      <c r="J24" s="124"/>
      <c r="K24" s="126"/>
    </row>
    <row r="25" spans="2:11" s="1" customFormat="1" ht="6.95" customHeight="1">
      <c r="B25" s="42"/>
      <c r="C25" s="43"/>
      <c r="D25" s="43"/>
      <c r="E25" s="43"/>
      <c r="F25" s="43"/>
      <c r="G25" s="43"/>
      <c r="H25" s="43"/>
      <c r="I25" s="120"/>
      <c r="J25" s="43"/>
      <c r="K25" s="46"/>
    </row>
    <row r="26" spans="2:11" s="1" customFormat="1" ht="6.95" customHeight="1">
      <c r="B26" s="42"/>
      <c r="C26" s="43"/>
      <c r="D26" s="86"/>
      <c r="E26" s="86"/>
      <c r="F26" s="86"/>
      <c r="G26" s="86"/>
      <c r="H26" s="86"/>
      <c r="I26" s="127"/>
      <c r="J26" s="86"/>
      <c r="K26" s="128"/>
    </row>
    <row r="27" spans="2:11" s="1" customFormat="1" ht="25.35" customHeight="1">
      <c r="B27" s="42"/>
      <c r="C27" s="43"/>
      <c r="D27" s="129" t="s">
        <v>38</v>
      </c>
      <c r="E27" s="43"/>
      <c r="F27" s="43"/>
      <c r="G27" s="43"/>
      <c r="H27" s="43"/>
      <c r="I27" s="120"/>
      <c r="J27" s="130">
        <f>ROUND(J90,2)</f>
        <v>0</v>
      </c>
      <c r="K27" s="46"/>
    </row>
    <row r="28" spans="2:11" s="1" customFormat="1" ht="6.95" customHeight="1">
      <c r="B28" s="42"/>
      <c r="C28" s="43"/>
      <c r="D28" s="86"/>
      <c r="E28" s="86"/>
      <c r="F28" s="86"/>
      <c r="G28" s="86"/>
      <c r="H28" s="86"/>
      <c r="I28" s="127"/>
      <c r="J28" s="86"/>
      <c r="K28" s="128"/>
    </row>
    <row r="29" spans="2:11" s="1" customFormat="1" ht="14.45" customHeight="1">
      <c r="B29" s="42"/>
      <c r="C29" s="43"/>
      <c r="D29" s="43"/>
      <c r="E29" s="43"/>
      <c r="F29" s="47" t="s">
        <v>40</v>
      </c>
      <c r="G29" s="43"/>
      <c r="H29" s="43"/>
      <c r="I29" s="131" t="s">
        <v>39</v>
      </c>
      <c r="J29" s="47" t="s">
        <v>41</v>
      </c>
      <c r="K29" s="46"/>
    </row>
    <row r="30" spans="2:11" s="1" customFormat="1" ht="14.45" customHeight="1">
      <c r="B30" s="42"/>
      <c r="C30" s="43"/>
      <c r="D30" s="50" t="s">
        <v>42</v>
      </c>
      <c r="E30" s="50" t="s">
        <v>43</v>
      </c>
      <c r="F30" s="132">
        <f>ROUND(SUM(BE90:BE512), 2)</f>
        <v>0</v>
      </c>
      <c r="G30" s="43"/>
      <c r="H30" s="43"/>
      <c r="I30" s="133">
        <v>0.21</v>
      </c>
      <c r="J30" s="132">
        <f>ROUND(ROUND((SUM(BE90:BE512)), 2)*I30, 2)</f>
        <v>0</v>
      </c>
      <c r="K30" s="46"/>
    </row>
    <row r="31" spans="2:11" s="1" customFormat="1" ht="14.45" customHeight="1">
      <c r="B31" s="42"/>
      <c r="C31" s="43"/>
      <c r="D31" s="43"/>
      <c r="E31" s="50" t="s">
        <v>44</v>
      </c>
      <c r="F31" s="132">
        <f>ROUND(SUM(BF90:BF512), 2)</f>
        <v>0</v>
      </c>
      <c r="G31" s="43"/>
      <c r="H31" s="43"/>
      <c r="I31" s="133">
        <v>0.15</v>
      </c>
      <c r="J31" s="132">
        <f>ROUND(ROUND((SUM(BF90:BF512)), 2)*I31, 2)</f>
        <v>0</v>
      </c>
      <c r="K31" s="46"/>
    </row>
    <row r="32" spans="2:11" s="1" customFormat="1" ht="14.45" hidden="1" customHeight="1">
      <c r="B32" s="42"/>
      <c r="C32" s="43"/>
      <c r="D32" s="43"/>
      <c r="E32" s="50" t="s">
        <v>45</v>
      </c>
      <c r="F32" s="132">
        <f>ROUND(SUM(BG90:BG512), 2)</f>
        <v>0</v>
      </c>
      <c r="G32" s="43"/>
      <c r="H32" s="43"/>
      <c r="I32" s="133">
        <v>0.21</v>
      </c>
      <c r="J32" s="132">
        <v>0</v>
      </c>
      <c r="K32" s="46"/>
    </row>
    <row r="33" spans="2:11" s="1" customFormat="1" ht="14.45" hidden="1" customHeight="1">
      <c r="B33" s="42"/>
      <c r="C33" s="43"/>
      <c r="D33" s="43"/>
      <c r="E33" s="50" t="s">
        <v>46</v>
      </c>
      <c r="F33" s="132">
        <f>ROUND(SUM(BH90:BH512), 2)</f>
        <v>0</v>
      </c>
      <c r="G33" s="43"/>
      <c r="H33" s="43"/>
      <c r="I33" s="133">
        <v>0.15</v>
      </c>
      <c r="J33" s="132">
        <v>0</v>
      </c>
      <c r="K33" s="46"/>
    </row>
    <row r="34" spans="2:11" s="1" customFormat="1" ht="14.45" hidden="1" customHeight="1">
      <c r="B34" s="42"/>
      <c r="C34" s="43"/>
      <c r="D34" s="43"/>
      <c r="E34" s="50" t="s">
        <v>47</v>
      </c>
      <c r="F34" s="132">
        <f>ROUND(SUM(BI90:BI512), 2)</f>
        <v>0</v>
      </c>
      <c r="G34" s="43"/>
      <c r="H34" s="43"/>
      <c r="I34" s="133">
        <v>0</v>
      </c>
      <c r="J34" s="132">
        <v>0</v>
      </c>
      <c r="K34" s="46"/>
    </row>
    <row r="35" spans="2:11" s="1" customFormat="1" ht="6.95" customHeight="1">
      <c r="B35" s="42"/>
      <c r="C35" s="43"/>
      <c r="D35" s="43"/>
      <c r="E35" s="43"/>
      <c r="F35" s="43"/>
      <c r="G35" s="43"/>
      <c r="H35" s="43"/>
      <c r="I35" s="120"/>
      <c r="J35" s="43"/>
      <c r="K35" s="46"/>
    </row>
    <row r="36" spans="2:11" s="1" customFormat="1" ht="25.35" customHeight="1">
      <c r="B36" s="42"/>
      <c r="C36" s="134"/>
      <c r="D36" s="135" t="s">
        <v>48</v>
      </c>
      <c r="E36" s="80"/>
      <c r="F36" s="80"/>
      <c r="G36" s="136" t="s">
        <v>49</v>
      </c>
      <c r="H36" s="137" t="s">
        <v>50</v>
      </c>
      <c r="I36" s="138"/>
      <c r="J36" s="139">
        <f>SUM(J27:J34)</f>
        <v>0</v>
      </c>
      <c r="K36" s="140"/>
    </row>
    <row r="37" spans="2:11" s="1" customFormat="1" ht="14.45" customHeight="1">
      <c r="B37" s="57"/>
      <c r="C37" s="58"/>
      <c r="D37" s="58"/>
      <c r="E37" s="58"/>
      <c r="F37" s="58"/>
      <c r="G37" s="58"/>
      <c r="H37" s="58"/>
      <c r="I37" s="141"/>
      <c r="J37" s="58"/>
      <c r="K37" s="59"/>
    </row>
    <row r="41" spans="2:11" s="1" customFormat="1" ht="6.95" customHeight="1">
      <c r="B41" s="142"/>
      <c r="C41" s="143"/>
      <c r="D41" s="143"/>
      <c r="E41" s="143"/>
      <c r="F41" s="143"/>
      <c r="G41" s="143"/>
      <c r="H41" s="143"/>
      <c r="I41" s="144"/>
      <c r="J41" s="143"/>
      <c r="K41" s="145"/>
    </row>
    <row r="42" spans="2:11" s="1" customFormat="1" ht="36.950000000000003" customHeight="1">
      <c r="B42" s="42"/>
      <c r="C42" s="31" t="s">
        <v>97</v>
      </c>
      <c r="D42" s="43"/>
      <c r="E42" s="43"/>
      <c r="F42" s="43"/>
      <c r="G42" s="43"/>
      <c r="H42" s="43"/>
      <c r="I42" s="120"/>
      <c r="J42" s="43"/>
      <c r="K42" s="46"/>
    </row>
    <row r="43" spans="2:11" s="1" customFormat="1" ht="6.95" customHeight="1">
      <c r="B43" s="42"/>
      <c r="C43" s="43"/>
      <c r="D43" s="43"/>
      <c r="E43" s="43"/>
      <c r="F43" s="43"/>
      <c r="G43" s="43"/>
      <c r="H43" s="43"/>
      <c r="I43" s="120"/>
      <c r="J43" s="43"/>
      <c r="K43" s="46"/>
    </row>
    <row r="44" spans="2:11" s="1" customFormat="1" ht="14.45" customHeight="1">
      <c r="B44" s="42"/>
      <c r="C44" s="38" t="s">
        <v>18</v>
      </c>
      <c r="D44" s="43"/>
      <c r="E44" s="43"/>
      <c r="F44" s="43"/>
      <c r="G44" s="43"/>
      <c r="H44" s="43"/>
      <c r="I44" s="120"/>
      <c r="J44" s="43"/>
      <c r="K44" s="46"/>
    </row>
    <row r="45" spans="2:11" s="1" customFormat="1" ht="16.5" customHeight="1">
      <c r="B45" s="42"/>
      <c r="C45" s="43"/>
      <c r="D45" s="43"/>
      <c r="E45" s="396" t="str">
        <f>E7</f>
        <v>Oprava místní komunikace a prostranství u OÚ - Mladý Smolivec</v>
      </c>
      <c r="F45" s="397"/>
      <c r="G45" s="397"/>
      <c r="H45" s="397"/>
      <c r="I45" s="120"/>
      <c r="J45" s="43"/>
      <c r="K45" s="46"/>
    </row>
    <row r="46" spans="2:11" s="1" customFormat="1" ht="14.45" customHeight="1">
      <c r="B46" s="42"/>
      <c r="C46" s="38" t="s">
        <v>95</v>
      </c>
      <c r="D46" s="43"/>
      <c r="E46" s="43"/>
      <c r="F46" s="43"/>
      <c r="G46" s="43"/>
      <c r="H46" s="43"/>
      <c r="I46" s="120"/>
      <c r="J46" s="43"/>
      <c r="K46" s="46"/>
    </row>
    <row r="47" spans="2:11" s="1" customFormat="1" ht="17.25" customHeight="1">
      <c r="B47" s="42"/>
      <c r="C47" s="43"/>
      <c r="D47" s="43"/>
      <c r="E47" s="398" t="str">
        <f>E9</f>
        <v>1. - Stavební část</v>
      </c>
      <c r="F47" s="399"/>
      <c r="G47" s="399"/>
      <c r="H47" s="399"/>
      <c r="I47" s="120"/>
      <c r="J47" s="43"/>
      <c r="K47" s="46"/>
    </row>
    <row r="48" spans="2:11" s="1" customFormat="1" ht="6.95" customHeight="1">
      <c r="B48" s="42"/>
      <c r="C48" s="43"/>
      <c r="D48" s="43"/>
      <c r="E48" s="43"/>
      <c r="F48" s="43"/>
      <c r="G48" s="43"/>
      <c r="H48" s="43"/>
      <c r="I48" s="120"/>
      <c r="J48" s="43"/>
      <c r="K48" s="46"/>
    </row>
    <row r="49" spans="2:47" s="1" customFormat="1" ht="18" customHeight="1">
      <c r="B49" s="42"/>
      <c r="C49" s="38" t="s">
        <v>23</v>
      </c>
      <c r="D49" s="43"/>
      <c r="E49" s="43"/>
      <c r="F49" s="36" t="str">
        <f>F12</f>
        <v>Mladý Smolivec</v>
      </c>
      <c r="G49" s="43"/>
      <c r="H49" s="43"/>
      <c r="I49" s="121" t="s">
        <v>25</v>
      </c>
      <c r="J49" s="122" t="str">
        <f>IF(J12="","",J12)</f>
        <v>7. 2. 2019</v>
      </c>
      <c r="K49" s="46"/>
    </row>
    <row r="50" spans="2:47" s="1" customFormat="1" ht="6.95" customHeight="1">
      <c r="B50" s="42"/>
      <c r="C50" s="43"/>
      <c r="D50" s="43"/>
      <c r="E50" s="43"/>
      <c r="F50" s="43"/>
      <c r="G50" s="43"/>
      <c r="H50" s="43"/>
      <c r="I50" s="120"/>
      <c r="J50" s="43"/>
      <c r="K50" s="46"/>
    </row>
    <row r="51" spans="2:47" s="1" customFormat="1">
      <c r="B51" s="42"/>
      <c r="C51" s="38" t="s">
        <v>27</v>
      </c>
      <c r="D51" s="43"/>
      <c r="E51" s="43"/>
      <c r="F51" s="36" t="str">
        <f>E15</f>
        <v xml:space="preserve"> </v>
      </c>
      <c r="G51" s="43"/>
      <c r="H51" s="43"/>
      <c r="I51" s="121" t="s">
        <v>33</v>
      </c>
      <c r="J51" s="385" t="str">
        <f>E21</f>
        <v>Ing. Petr Hulinský</v>
      </c>
      <c r="K51" s="46"/>
    </row>
    <row r="52" spans="2:47" s="1" customFormat="1" ht="14.45" customHeight="1">
      <c r="B52" s="42"/>
      <c r="C52" s="38" t="s">
        <v>31</v>
      </c>
      <c r="D52" s="43"/>
      <c r="E52" s="43"/>
      <c r="F52" s="36" t="str">
        <f>IF(E18="","",E18)</f>
        <v/>
      </c>
      <c r="G52" s="43"/>
      <c r="H52" s="43"/>
      <c r="I52" s="120"/>
      <c r="J52" s="400"/>
      <c r="K52" s="46"/>
    </row>
    <row r="53" spans="2:47" s="1" customFormat="1" ht="10.35" customHeight="1">
      <c r="B53" s="42"/>
      <c r="C53" s="43"/>
      <c r="D53" s="43"/>
      <c r="E53" s="43"/>
      <c r="F53" s="43"/>
      <c r="G53" s="43"/>
      <c r="H53" s="43"/>
      <c r="I53" s="120"/>
      <c r="J53" s="43"/>
      <c r="K53" s="46"/>
    </row>
    <row r="54" spans="2:47" s="1" customFormat="1" ht="29.25" customHeight="1">
      <c r="B54" s="42"/>
      <c r="C54" s="146" t="s">
        <v>98</v>
      </c>
      <c r="D54" s="134"/>
      <c r="E54" s="134"/>
      <c r="F54" s="134"/>
      <c r="G54" s="134"/>
      <c r="H54" s="134"/>
      <c r="I54" s="147"/>
      <c r="J54" s="148" t="s">
        <v>99</v>
      </c>
      <c r="K54" s="149"/>
    </row>
    <row r="55" spans="2:47" s="1" customFormat="1" ht="10.35" customHeight="1">
      <c r="B55" s="42"/>
      <c r="C55" s="43"/>
      <c r="D55" s="43"/>
      <c r="E55" s="43"/>
      <c r="F55" s="43"/>
      <c r="G55" s="43"/>
      <c r="H55" s="43"/>
      <c r="I55" s="120"/>
      <c r="J55" s="43"/>
      <c r="K55" s="46"/>
    </row>
    <row r="56" spans="2:47" s="1" customFormat="1" ht="29.25" customHeight="1">
      <c r="B56" s="42"/>
      <c r="C56" s="150" t="s">
        <v>100</v>
      </c>
      <c r="D56" s="43"/>
      <c r="E56" s="43"/>
      <c r="F56" s="43"/>
      <c r="G56" s="43"/>
      <c r="H56" s="43"/>
      <c r="I56" s="120"/>
      <c r="J56" s="130">
        <f>J90</f>
        <v>0</v>
      </c>
      <c r="K56" s="46"/>
      <c r="AU56" s="25" t="s">
        <v>101</v>
      </c>
    </row>
    <row r="57" spans="2:47" s="7" customFormat="1" ht="24.95" customHeight="1">
      <c r="B57" s="151"/>
      <c r="C57" s="152"/>
      <c r="D57" s="153" t="s">
        <v>102</v>
      </c>
      <c r="E57" s="154"/>
      <c r="F57" s="154"/>
      <c r="G57" s="154"/>
      <c r="H57" s="154"/>
      <c r="I57" s="155"/>
      <c r="J57" s="156">
        <f>J91</f>
        <v>0</v>
      </c>
      <c r="K57" s="157"/>
    </row>
    <row r="58" spans="2:47" s="8" customFormat="1" ht="19.899999999999999" customHeight="1">
      <c r="B58" s="158"/>
      <c r="C58" s="159"/>
      <c r="D58" s="160" t="s">
        <v>103</v>
      </c>
      <c r="E58" s="161"/>
      <c r="F58" s="161"/>
      <c r="G58" s="161"/>
      <c r="H58" s="161"/>
      <c r="I58" s="162"/>
      <c r="J58" s="163">
        <f>J92</f>
        <v>0</v>
      </c>
      <c r="K58" s="164"/>
    </row>
    <row r="59" spans="2:47" s="8" customFormat="1" ht="19.899999999999999" customHeight="1">
      <c r="B59" s="158"/>
      <c r="C59" s="159"/>
      <c r="D59" s="160" t="s">
        <v>104</v>
      </c>
      <c r="E59" s="161"/>
      <c r="F59" s="161"/>
      <c r="G59" s="161"/>
      <c r="H59" s="161"/>
      <c r="I59" s="162"/>
      <c r="J59" s="163">
        <f>J220</f>
        <v>0</v>
      </c>
      <c r="K59" s="164"/>
    </row>
    <row r="60" spans="2:47" s="8" customFormat="1" ht="19.899999999999999" customHeight="1">
      <c r="B60" s="158"/>
      <c r="C60" s="159"/>
      <c r="D60" s="160" t="s">
        <v>105</v>
      </c>
      <c r="E60" s="161"/>
      <c r="F60" s="161"/>
      <c r="G60" s="161"/>
      <c r="H60" s="161"/>
      <c r="I60" s="162"/>
      <c r="J60" s="163">
        <f>J226</f>
        <v>0</v>
      </c>
      <c r="K60" s="164"/>
    </row>
    <row r="61" spans="2:47" s="8" customFormat="1" ht="19.899999999999999" customHeight="1">
      <c r="B61" s="158"/>
      <c r="C61" s="159"/>
      <c r="D61" s="160" t="s">
        <v>106</v>
      </c>
      <c r="E61" s="161"/>
      <c r="F61" s="161"/>
      <c r="G61" s="161"/>
      <c r="H61" s="161"/>
      <c r="I61" s="162"/>
      <c r="J61" s="163">
        <f>J239</f>
        <v>0</v>
      </c>
      <c r="K61" s="164"/>
    </row>
    <row r="62" spans="2:47" s="8" customFormat="1" ht="19.899999999999999" customHeight="1">
      <c r="B62" s="158"/>
      <c r="C62" s="159"/>
      <c r="D62" s="160" t="s">
        <v>107</v>
      </c>
      <c r="E62" s="161"/>
      <c r="F62" s="161"/>
      <c r="G62" s="161"/>
      <c r="H62" s="161"/>
      <c r="I62" s="162"/>
      <c r="J62" s="163">
        <f>J307</f>
        <v>0</v>
      </c>
      <c r="K62" s="164"/>
    </row>
    <row r="63" spans="2:47" s="8" customFormat="1" ht="19.899999999999999" customHeight="1">
      <c r="B63" s="158"/>
      <c r="C63" s="159"/>
      <c r="D63" s="160" t="s">
        <v>108</v>
      </c>
      <c r="E63" s="161"/>
      <c r="F63" s="161"/>
      <c r="G63" s="161"/>
      <c r="H63" s="161"/>
      <c r="I63" s="162"/>
      <c r="J63" s="163">
        <f>J374</f>
        <v>0</v>
      </c>
      <c r="K63" s="164"/>
    </row>
    <row r="64" spans="2:47" s="8" customFormat="1" ht="14.85" customHeight="1">
      <c r="B64" s="158"/>
      <c r="C64" s="159"/>
      <c r="D64" s="160" t="s">
        <v>109</v>
      </c>
      <c r="E64" s="161"/>
      <c r="F64" s="161"/>
      <c r="G64" s="161"/>
      <c r="H64" s="161"/>
      <c r="I64" s="162"/>
      <c r="J64" s="163">
        <f>J375</f>
        <v>0</v>
      </c>
      <c r="K64" s="164"/>
    </row>
    <row r="65" spans="2:12" s="8" customFormat="1" ht="14.85" customHeight="1">
      <c r="B65" s="158"/>
      <c r="C65" s="159"/>
      <c r="D65" s="160" t="s">
        <v>110</v>
      </c>
      <c r="E65" s="161"/>
      <c r="F65" s="161"/>
      <c r="G65" s="161"/>
      <c r="H65" s="161"/>
      <c r="I65" s="162"/>
      <c r="J65" s="163">
        <f>J465</f>
        <v>0</v>
      </c>
      <c r="K65" s="164"/>
    </row>
    <row r="66" spans="2:12" s="8" customFormat="1" ht="14.85" customHeight="1">
      <c r="B66" s="158"/>
      <c r="C66" s="159"/>
      <c r="D66" s="160" t="s">
        <v>111</v>
      </c>
      <c r="E66" s="161"/>
      <c r="F66" s="161"/>
      <c r="G66" s="161"/>
      <c r="H66" s="161"/>
      <c r="I66" s="162"/>
      <c r="J66" s="163">
        <f>J473</f>
        <v>0</v>
      </c>
      <c r="K66" s="164"/>
    </row>
    <row r="67" spans="2:12" s="8" customFormat="1" ht="21.75" customHeight="1">
      <c r="B67" s="158"/>
      <c r="C67" s="159"/>
      <c r="D67" s="160" t="s">
        <v>112</v>
      </c>
      <c r="E67" s="161"/>
      <c r="F67" s="161"/>
      <c r="G67" s="161"/>
      <c r="H67" s="161"/>
      <c r="I67" s="162"/>
      <c r="J67" s="163">
        <f>J474</f>
        <v>0</v>
      </c>
      <c r="K67" s="164"/>
    </row>
    <row r="68" spans="2:12" s="8" customFormat="1" ht="21.75" customHeight="1">
      <c r="B68" s="158"/>
      <c r="C68" s="159"/>
      <c r="D68" s="160" t="s">
        <v>113</v>
      </c>
      <c r="E68" s="161"/>
      <c r="F68" s="161"/>
      <c r="G68" s="161"/>
      <c r="H68" s="161"/>
      <c r="I68" s="162"/>
      <c r="J68" s="163">
        <f>J499</f>
        <v>0</v>
      </c>
      <c r="K68" s="164"/>
    </row>
    <row r="69" spans="2:12" s="7" customFormat="1" ht="24.95" customHeight="1">
      <c r="B69" s="151"/>
      <c r="C69" s="152"/>
      <c r="D69" s="153" t="s">
        <v>114</v>
      </c>
      <c r="E69" s="154"/>
      <c r="F69" s="154"/>
      <c r="G69" s="154"/>
      <c r="H69" s="154"/>
      <c r="I69" s="155"/>
      <c r="J69" s="156">
        <f>J503</f>
        <v>0</v>
      </c>
      <c r="K69" s="157"/>
    </row>
    <row r="70" spans="2:12" s="8" customFormat="1" ht="19.899999999999999" customHeight="1">
      <c r="B70" s="158"/>
      <c r="C70" s="159"/>
      <c r="D70" s="160" t="s">
        <v>115</v>
      </c>
      <c r="E70" s="161"/>
      <c r="F70" s="161"/>
      <c r="G70" s="161"/>
      <c r="H70" s="161"/>
      <c r="I70" s="162"/>
      <c r="J70" s="163">
        <f>J504</f>
        <v>0</v>
      </c>
      <c r="K70" s="164"/>
    </row>
    <row r="71" spans="2:12" s="1" customFormat="1" ht="21.75" customHeight="1">
      <c r="B71" s="42"/>
      <c r="C71" s="43"/>
      <c r="D71" s="43"/>
      <c r="E71" s="43"/>
      <c r="F71" s="43"/>
      <c r="G71" s="43"/>
      <c r="H71" s="43"/>
      <c r="I71" s="120"/>
      <c r="J71" s="43"/>
      <c r="K71" s="46"/>
    </row>
    <row r="72" spans="2:12" s="1" customFormat="1" ht="6.95" customHeight="1">
      <c r="B72" s="57"/>
      <c r="C72" s="58"/>
      <c r="D72" s="58"/>
      <c r="E72" s="58"/>
      <c r="F72" s="58"/>
      <c r="G72" s="58"/>
      <c r="H72" s="58"/>
      <c r="I72" s="141"/>
      <c r="J72" s="58"/>
      <c r="K72" s="59"/>
    </row>
    <row r="76" spans="2:12" s="1" customFormat="1" ht="6.95" customHeight="1">
      <c r="B76" s="60"/>
      <c r="C76" s="61"/>
      <c r="D76" s="61"/>
      <c r="E76" s="61"/>
      <c r="F76" s="61"/>
      <c r="G76" s="61"/>
      <c r="H76" s="61"/>
      <c r="I76" s="144"/>
      <c r="J76" s="61"/>
      <c r="K76" s="61"/>
      <c r="L76" s="62"/>
    </row>
    <row r="77" spans="2:12" s="1" customFormat="1" ht="36.950000000000003" customHeight="1">
      <c r="B77" s="42"/>
      <c r="C77" s="63" t="s">
        <v>116</v>
      </c>
      <c r="D77" s="64"/>
      <c r="E77" s="64"/>
      <c r="F77" s="64"/>
      <c r="G77" s="64"/>
      <c r="H77" s="64"/>
      <c r="I77" s="165"/>
      <c r="J77" s="64"/>
      <c r="K77" s="64"/>
      <c r="L77" s="62"/>
    </row>
    <row r="78" spans="2:12" s="1" customFormat="1" ht="6.95" customHeight="1">
      <c r="B78" s="42"/>
      <c r="C78" s="64"/>
      <c r="D78" s="64"/>
      <c r="E78" s="64"/>
      <c r="F78" s="64"/>
      <c r="G78" s="64"/>
      <c r="H78" s="64"/>
      <c r="I78" s="165"/>
      <c r="J78" s="64"/>
      <c r="K78" s="64"/>
      <c r="L78" s="62"/>
    </row>
    <row r="79" spans="2:12" s="1" customFormat="1" ht="14.45" customHeight="1">
      <c r="B79" s="42"/>
      <c r="C79" s="66" t="s">
        <v>18</v>
      </c>
      <c r="D79" s="64"/>
      <c r="E79" s="64"/>
      <c r="F79" s="64"/>
      <c r="G79" s="64"/>
      <c r="H79" s="64"/>
      <c r="I79" s="165"/>
      <c r="J79" s="64"/>
      <c r="K79" s="64"/>
      <c r="L79" s="62"/>
    </row>
    <row r="80" spans="2:12" s="1" customFormat="1" ht="16.5" customHeight="1">
      <c r="B80" s="42"/>
      <c r="C80" s="64"/>
      <c r="D80" s="64"/>
      <c r="E80" s="401" t="str">
        <f>E7</f>
        <v>Oprava místní komunikace a prostranství u OÚ - Mladý Smolivec</v>
      </c>
      <c r="F80" s="402"/>
      <c r="G80" s="402"/>
      <c r="H80" s="402"/>
      <c r="I80" s="165"/>
      <c r="J80" s="64"/>
      <c r="K80" s="64"/>
      <c r="L80" s="62"/>
    </row>
    <row r="81" spans="2:65" s="1" customFormat="1" ht="14.45" customHeight="1">
      <c r="B81" s="42"/>
      <c r="C81" s="66" t="s">
        <v>95</v>
      </c>
      <c r="D81" s="64"/>
      <c r="E81" s="64"/>
      <c r="F81" s="64"/>
      <c r="G81" s="64"/>
      <c r="H81" s="64"/>
      <c r="I81" s="165"/>
      <c r="J81" s="64"/>
      <c r="K81" s="64"/>
      <c r="L81" s="62"/>
    </row>
    <row r="82" spans="2:65" s="1" customFormat="1" ht="17.25" customHeight="1">
      <c r="B82" s="42"/>
      <c r="C82" s="64"/>
      <c r="D82" s="64"/>
      <c r="E82" s="392" t="str">
        <f>E9</f>
        <v>1. - Stavební část</v>
      </c>
      <c r="F82" s="403"/>
      <c r="G82" s="403"/>
      <c r="H82" s="403"/>
      <c r="I82" s="165"/>
      <c r="J82" s="64"/>
      <c r="K82" s="64"/>
      <c r="L82" s="62"/>
    </row>
    <row r="83" spans="2:65" s="1" customFormat="1" ht="6.95" customHeight="1">
      <c r="B83" s="42"/>
      <c r="C83" s="64"/>
      <c r="D83" s="64"/>
      <c r="E83" s="64"/>
      <c r="F83" s="64"/>
      <c r="G83" s="64"/>
      <c r="H83" s="64"/>
      <c r="I83" s="165"/>
      <c r="J83" s="64"/>
      <c r="K83" s="64"/>
      <c r="L83" s="62"/>
    </row>
    <row r="84" spans="2:65" s="1" customFormat="1" ht="18" customHeight="1">
      <c r="B84" s="42"/>
      <c r="C84" s="66" t="s">
        <v>23</v>
      </c>
      <c r="D84" s="64"/>
      <c r="E84" s="64"/>
      <c r="F84" s="166" t="str">
        <f>F12</f>
        <v>Mladý Smolivec</v>
      </c>
      <c r="G84" s="64"/>
      <c r="H84" s="64"/>
      <c r="I84" s="167" t="s">
        <v>25</v>
      </c>
      <c r="J84" s="74" t="str">
        <f>IF(J12="","",J12)</f>
        <v>7. 2. 2019</v>
      </c>
      <c r="K84" s="64"/>
      <c r="L84" s="62"/>
    </row>
    <row r="85" spans="2:65" s="1" customFormat="1" ht="6.95" customHeight="1">
      <c r="B85" s="42"/>
      <c r="C85" s="64"/>
      <c r="D85" s="64"/>
      <c r="E85" s="64"/>
      <c r="F85" s="64"/>
      <c r="G85" s="64"/>
      <c r="H85" s="64"/>
      <c r="I85" s="165"/>
      <c r="J85" s="64"/>
      <c r="K85" s="64"/>
      <c r="L85" s="62"/>
    </row>
    <row r="86" spans="2:65" s="1" customFormat="1">
      <c r="B86" s="42"/>
      <c r="C86" s="66" t="s">
        <v>27</v>
      </c>
      <c r="D86" s="64"/>
      <c r="E86" s="64"/>
      <c r="F86" s="166" t="str">
        <f>E15</f>
        <v xml:space="preserve"> </v>
      </c>
      <c r="G86" s="64"/>
      <c r="H86" s="64"/>
      <c r="I86" s="167" t="s">
        <v>33</v>
      </c>
      <c r="J86" s="166" t="str">
        <f>E21</f>
        <v>Ing. Petr Hulinský</v>
      </c>
      <c r="K86" s="64"/>
      <c r="L86" s="62"/>
    </row>
    <row r="87" spans="2:65" s="1" customFormat="1" ht="14.45" customHeight="1">
      <c r="B87" s="42"/>
      <c r="C87" s="66" t="s">
        <v>31</v>
      </c>
      <c r="D87" s="64"/>
      <c r="E87" s="64"/>
      <c r="F87" s="166" t="str">
        <f>IF(E18="","",E18)</f>
        <v/>
      </c>
      <c r="G87" s="64"/>
      <c r="H87" s="64"/>
      <c r="I87" s="165"/>
      <c r="J87" s="64"/>
      <c r="K87" s="64"/>
      <c r="L87" s="62"/>
    </row>
    <row r="88" spans="2:65" s="1" customFormat="1" ht="10.35" customHeight="1">
      <c r="B88" s="42"/>
      <c r="C88" s="64"/>
      <c r="D88" s="64"/>
      <c r="E88" s="64"/>
      <c r="F88" s="64"/>
      <c r="G88" s="64"/>
      <c r="H88" s="64"/>
      <c r="I88" s="165"/>
      <c r="J88" s="64"/>
      <c r="K88" s="64"/>
      <c r="L88" s="62"/>
    </row>
    <row r="89" spans="2:65" s="9" customFormat="1" ht="29.25" customHeight="1">
      <c r="B89" s="168"/>
      <c r="C89" s="169" t="s">
        <v>117</v>
      </c>
      <c r="D89" s="170" t="s">
        <v>57</v>
      </c>
      <c r="E89" s="170" t="s">
        <v>53</v>
      </c>
      <c r="F89" s="170" t="s">
        <v>118</v>
      </c>
      <c r="G89" s="170" t="s">
        <v>119</v>
      </c>
      <c r="H89" s="170" t="s">
        <v>120</v>
      </c>
      <c r="I89" s="171" t="s">
        <v>121</v>
      </c>
      <c r="J89" s="170" t="s">
        <v>99</v>
      </c>
      <c r="K89" s="172" t="s">
        <v>122</v>
      </c>
      <c r="L89" s="173"/>
      <c r="M89" s="82" t="s">
        <v>123</v>
      </c>
      <c r="N89" s="83" t="s">
        <v>42</v>
      </c>
      <c r="O89" s="83" t="s">
        <v>124</v>
      </c>
      <c r="P89" s="83" t="s">
        <v>125</v>
      </c>
      <c r="Q89" s="83" t="s">
        <v>126</v>
      </c>
      <c r="R89" s="83" t="s">
        <v>127</v>
      </c>
      <c r="S89" s="83" t="s">
        <v>128</v>
      </c>
      <c r="T89" s="84" t="s">
        <v>129</v>
      </c>
    </row>
    <row r="90" spans="2:65" s="1" customFormat="1" ht="29.25" customHeight="1">
      <c r="B90" s="42"/>
      <c r="C90" s="88" t="s">
        <v>100</v>
      </c>
      <c r="D90" s="64"/>
      <c r="E90" s="64"/>
      <c r="F90" s="64"/>
      <c r="G90" s="64"/>
      <c r="H90" s="64"/>
      <c r="I90" s="165"/>
      <c r="J90" s="174">
        <f>BK90</f>
        <v>0</v>
      </c>
      <c r="K90" s="64"/>
      <c r="L90" s="62"/>
      <c r="M90" s="85"/>
      <c r="N90" s="86"/>
      <c r="O90" s="86"/>
      <c r="P90" s="175">
        <f>P91+P503</f>
        <v>0</v>
      </c>
      <c r="Q90" s="86"/>
      <c r="R90" s="175">
        <f>R91+R503</f>
        <v>281.31009619999998</v>
      </c>
      <c r="S90" s="86"/>
      <c r="T90" s="176">
        <f>T91+T503</f>
        <v>572.3900000000001</v>
      </c>
      <c r="AT90" s="25" t="s">
        <v>71</v>
      </c>
      <c r="AU90" s="25" t="s">
        <v>101</v>
      </c>
      <c r="BK90" s="177">
        <f>BK91+BK503</f>
        <v>0</v>
      </c>
    </row>
    <row r="91" spans="2:65" s="10" customFormat="1" ht="37.35" customHeight="1">
      <c r="B91" s="178"/>
      <c r="C91" s="179"/>
      <c r="D91" s="180" t="s">
        <v>71</v>
      </c>
      <c r="E91" s="181" t="s">
        <v>130</v>
      </c>
      <c r="F91" s="181" t="s">
        <v>131</v>
      </c>
      <c r="G91" s="179"/>
      <c r="H91" s="179"/>
      <c r="I91" s="182"/>
      <c r="J91" s="183">
        <f>BK91</f>
        <v>0</v>
      </c>
      <c r="K91" s="179"/>
      <c r="L91" s="184"/>
      <c r="M91" s="185"/>
      <c r="N91" s="186"/>
      <c r="O91" s="186"/>
      <c r="P91" s="187">
        <f>P92+P220+P226+P239+P307+P374</f>
        <v>0</v>
      </c>
      <c r="Q91" s="186"/>
      <c r="R91" s="187">
        <f>R92+R220+R226+R239+R307+R374</f>
        <v>281.24209619999999</v>
      </c>
      <c r="S91" s="186"/>
      <c r="T91" s="188">
        <f>T92+T220+T226+T239+T307+T374</f>
        <v>572.3900000000001</v>
      </c>
      <c r="AR91" s="189" t="s">
        <v>80</v>
      </c>
      <c r="AT91" s="190" t="s">
        <v>71</v>
      </c>
      <c r="AU91" s="190" t="s">
        <v>72</v>
      </c>
      <c r="AY91" s="189" t="s">
        <v>132</v>
      </c>
      <c r="BK91" s="191">
        <f>BK92+BK220+BK226+BK239+BK307+BK374</f>
        <v>0</v>
      </c>
    </row>
    <row r="92" spans="2:65" s="10" customFormat="1" ht="19.899999999999999" customHeight="1">
      <c r="B92" s="178"/>
      <c r="C92" s="179"/>
      <c r="D92" s="180" t="s">
        <v>71</v>
      </c>
      <c r="E92" s="192" t="s">
        <v>80</v>
      </c>
      <c r="F92" s="192" t="s">
        <v>133</v>
      </c>
      <c r="G92" s="179"/>
      <c r="H92" s="179"/>
      <c r="I92" s="182"/>
      <c r="J92" s="193">
        <f>BK92</f>
        <v>0</v>
      </c>
      <c r="K92" s="179"/>
      <c r="L92" s="184"/>
      <c r="M92" s="185"/>
      <c r="N92" s="186"/>
      <c r="O92" s="186"/>
      <c r="P92" s="187">
        <f>SUM(P93:P219)</f>
        <v>0</v>
      </c>
      <c r="Q92" s="186"/>
      <c r="R92" s="187">
        <f>SUM(R93:R219)</f>
        <v>8.7841959999999997</v>
      </c>
      <c r="S92" s="186"/>
      <c r="T92" s="188">
        <f>SUM(T93:T219)</f>
        <v>570.09</v>
      </c>
      <c r="AR92" s="189" t="s">
        <v>80</v>
      </c>
      <c r="AT92" s="190" t="s">
        <v>71</v>
      </c>
      <c r="AU92" s="190" t="s">
        <v>80</v>
      </c>
      <c r="AY92" s="189" t="s">
        <v>132</v>
      </c>
      <c r="BK92" s="191">
        <f>SUM(BK93:BK219)</f>
        <v>0</v>
      </c>
    </row>
    <row r="93" spans="2:65" s="1" customFormat="1" ht="16.5" customHeight="1">
      <c r="B93" s="42"/>
      <c r="C93" s="194" t="s">
        <v>80</v>
      </c>
      <c r="D93" s="194" t="s">
        <v>134</v>
      </c>
      <c r="E93" s="195" t="s">
        <v>135</v>
      </c>
      <c r="F93" s="196" t="s">
        <v>136</v>
      </c>
      <c r="G93" s="197" t="s">
        <v>137</v>
      </c>
      <c r="H93" s="198">
        <v>40</v>
      </c>
      <c r="I93" s="199"/>
      <c r="J93" s="200">
        <f>ROUND(I93*H93,2)</f>
        <v>0</v>
      </c>
      <c r="K93" s="196" t="s">
        <v>138</v>
      </c>
      <c r="L93" s="62"/>
      <c r="M93" s="201" t="s">
        <v>21</v>
      </c>
      <c r="N93" s="202" t="s">
        <v>43</v>
      </c>
      <c r="O93" s="43"/>
      <c r="P93" s="203">
        <f>O93*H93</f>
        <v>0</v>
      </c>
      <c r="Q93" s="203">
        <v>0</v>
      </c>
      <c r="R93" s="203">
        <f>Q93*H93</f>
        <v>0</v>
      </c>
      <c r="S93" s="203">
        <v>0.32</v>
      </c>
      <c r="T93" s="204">
        <f>S93*H93</f>
        <v>12.8</v>
      </c>
      <c r="AR93" s="25" t="s">
        <v>139</v>
      </c>
      <c r="AT93" s="25" t="s">
        <v>134</v>
      </c>
      <c r="AU93" s="25" t="s">
        <v>82</v>
      </c>
      <c r="AY93" s="25" t="s">
        <v>132</v>
      </c>
      <c r="BE93" s="205">
        <f>IF(N93="základní",J93,0)</f>
        <v>0</v>
      </c>
      <c r="BF93" s="205">
        <f>IF(N93="snížená",J93,0)</f>
        <v>0</v>
      </c>
      <c r="BG93" s="205">
        <f>IF(N93="zákl. přenesená",J93,0)</f>
        <v>0</v>
      </c>
      <c r="BH93" s="205">
        <f>IF(N93="sníž. přenesená",J93,0)</f>
        <v>0</v>
      </c>
      <c r="BI93" s="205">
        <f>IF(N93="nulová",J93,0)</f>
        <v>0</v>
      </c>
      <c r="BJ93" s="25" t="s">
        <v>80</v>
      </c>
      <c r="BK93" s="205">
        <f>ROUND(I93*H93,2)</f>
        <v>0</v>
      </c>
      <c r="BL93" s="25" t="s">
        <v>139</v>
      </c>
      <c r="BM93" s="25" t="s">
        <v>140</v>
      </c>
    </row>
    <row r="94" spans="2:65" s="1" customFormat="1" ht="40.5">
      <c r="B94" s="42"/>
      <c r="C94" s="64"/>
      <c r="D94" s="206" t="s">
        <v>141</v>
      </c>
      <c r="E94" s="64"/>
      <c r="F94" s="207" t="s">
        <v>142</v>
      </c>
      <c r="G94" s="64"/>
      <c r="H94" s="64"/>
      <c r="I94" s="165"/>
      <c r="J94" s="64"/>
      <c r="K94" s="64"/>
      <c r="L94" s="62"/>
      <c r="M94" s="208"/>
      <c r="N94" s="43"/>
      <c r="O94" s="43"/>
      <c r="P94" s="43"/>
      <c r="Q94" s="43"/>
      <c r="R94" s="43"/>
      <c r="S94" s="43"/>
      <c r="T94" s="79"/>
      <c r="AT94" s="25" t="s">
        <v>141</v>
      </c>
      <c r="AU94" s="25" t="s">
        <v>82</v>
      </c>
    </row>
    <row r="95" spans="2:65" s="1" customFormat="1" ht="175.5">
      <c r="B95" s="42"/>
      <c r="C95" s="64"/>
      <c r="D95" s="206" t="s">
        <v>143</v>
      </c>
      <c r="E95" s="64"/>
      <c r="F95" s="209" t="s">
        <v>144</v>
      </c>
      <c r="G95" s="64"/>
      <c r="H95" s="64"/>
      <c r="I95" s="165"/>
      <c r="J95" s="64"/>
      <c r="K95" s="64"/>
      <c r="L95" s="62"/>
      <c r="M95" s="208"/>
      <c r="N95" s="43"/>
      <c r="O95" s="43"/>
      <c r="P95" s="43"/>
      <c r="Q95" s="43"/>
      <c r="R95" s="43"/>
      <c r="S95" s="43"/>
      <c r="T95" s="79"/>
      <c r="AT95" s="25" t="s">
        <v>143</v>
      </c>
      <c r="AU95" s="25" t="s">
        <v>82</v>
      </c>
    </row>
    <row r="96" spans="2:65" s="11" customFormat="1" ht="13.5">
      <c r="B96" s="210"/>
      <c r="C96" s="211"/>
      <c r="D96" s="206" t="s">
        <v>145</v>
      </c>
      <c r="E96" s="212" t="s">
        <v>21</v>
      </c>
      <c r="F96" s="213" t="s">
        <v>146</v>
      </c>
      <c r="G96" s="211"/>
      <c r="H96" s="212" t="s">
        <v>21</v>
      </c>
      <c r="I96" s="214"/>
      <c r="J96" s="211"/>
      <c r="K96" s="211"/>
      <c r="L96" s="215"/>
      <c r="M96" s="216"/>
      <c r="N96" s="217"/>
      <c r="O96" s="217"/>
      <c r="P96" s="217"/>
      <c r="Q96" s="217"/>
      <c r="R96" s="217"/>
      <c r="S96" s="217"/>
      <c r="T96" s="218"/>
      <c r="AT96" s="219" t="s">
        <v>145</v>
      </c>
      <c r="AU96" s="219" t="s">
        <v>82</v>
      </c>
      <c r="AV96" s="11" t="s">
        <v>80</v>
      </c>
      <c r="AW96" s="11" t="s">
        <v>35</v>
      </c>
      <c r="AX96" s="11" t="s">
        <v>72</v>
      </c>
      <c r="AY96" s="219" t="s">
        <v>132</v>
      </c>
    </row>
    <row r="97" spans="2:65" s="12" customFormat="1" ht="13.5">
      <c r="B97" s="220"/>
      <c r="C97" s="221"/>
      <c r="D97" s="206" t="s">
        <v>145</v>
      </c>
      <c r="E97" s="222" t="s">
        <v>21</v>
      </c>
      <c r="F97" s="223" t="s">
        <v>147</v>
      </c>
      <c r="G97" s="221"/>
      <c r="H97" s="224">
        <v>40</v>
      </c>
      <c r="I97" s="225"/>
      <c r="J97" s="221"/>
      <c r="K97" s="221"/>
      <c r="L97" s="226"/>
      <c r="M97" s="227"/>
      <c r="N97" s="228"/>
      <c r="O97" s="228"/>
      <c r="P97" s="228"/>
      <c r="Q97" s="228"/>
      <c r="R97" s="228"/>
      <c r="S97" s="228"/>
      <c r="T97" s="229"/>
      <c r="AT97" s="230" t="s">
        <v>145</v>
      </c>
      <c r="AU97" s="230" t="s">
        <v>82</v>
      </c>
      <c r="AV97" s="12" t="s">
        <v>82</v>
      </c>
      <c r="AW97" s="12" t="s">
        <v>35</v>
      </c>
      <c r="AX97" s="12" t="s">
        <v>72</v>
      </c>
      <c r="AY97" s="230" t="s">
        <v>132</v>
      </c>
    </row>
    <row r="98" spans="2:65" s="13" customFormat="1" ht="13.5">
      <c r="B98" s="231"/>
      <c r="C98" s="232"/>
      <c r="D98" s="206" t="s">
        <v>145</v>
      </c>
      <c r="E98" s="233" t="s">
        <v>21</v>
      </c>
      <c r="F98" s="234" t="s">
        <v>148</v>
      </c>
      <c r="G98" s="232"/>
      <c r="H98" s="235">
        <v>40</v>
      </c>
      <c r="I98" s="236"/>
      <c r="J98" s="232"/>
      <c r="K98" s="232"/>
      <c r="L98" s="237"/>
      <c r="M98" s="238"/>
      <c r="N98" s="239"/>
      <c r="O98" s="239"/>
      <c r="P98" s="239"/>
      <c r="Q98" s="239"/>
      <c r="R98" s="239"/>
      <c r="S98" s="239"/>
      <c r="T98" s="240"/>
      <c r="AT98" s="241" t="s">
        <v>145</v>
      </c>
      <c r="AU98" s="241" t="s">
        <v>82</v>
      </c>
      <c r="AV98" s="13" t="s">
        <v>139</v>
      </c>
      <c r="AW98" s="13" t="s">
        <v>35</v>
      </c>
      <c r="AX98" s="13" t="s">
        <v>80</v>
      </c>
      <c r="AY98" s="241" t="s">
        <v>132</v>
      </c>
    </row>
    <row r="99" spans="2:65" s="1" customFormat="1" ht="25.5" customHeight="1">
      <c r="B99" s="42"/>
      <c r="C99" s="194" t="s">
        <v>82</v>
      </c>
      <c r="D99" s="194" t="s">
        <v>134</v>
      </c>
      <c r="E99" s="195" t="s">
        <v>149</v>
      </c>
      <c r="F99" s="196" t="s">
        <v>150</v>
      </c>
      <c r="G99" s="197" t="s">
        <v>137</v>
      </c>
      <c r="H99" s="198">
        <v>820</v>
      </c>
      <c r="I99" s="199"/>
      <c r="J99" s="200">
        <f>ROUND(I99*H99,2)</f>
        <v>0</v>
      </c>
      <c r="K99" s="196" t="s">
        <v>138</v>
      </c>
      <c r="L99" s="62"/>
      <c r="M99" s="201" t="s">
        <v>21</v>
      </c>
      <c r="N99" s="202" t="s">
        <v>43</v>
      </c>
      <c r="O99" s="43"/>
      <c r="P99" s="203">
        <f>O99*H99</f>
        <v>0</v>
      </c>
      <c r="Q99" s="203">
        <v>0</v>
      </c>
      <c r="R99" s="203">
        <f>Q99*H99</f>
        <v>0</v>
      </c>
      <c r="S99" s="203">
        <v>0.28999999999999998</v>
      </c>
      <c r="T99" s="204">
        <f>S99*H99</f>
        <v>237.79999999999998</v>
      </c>
      <c r="AR99" s="25" t="s">
        <v>139</v>
      </c>
      <c r="AT99" s="25" t="s">
        <v>134</v>
      </c>
      <c r="AU99" s="25" t="s">
        <v>82</v>
      </c>
      <c r="AY99" s="25" t="s">
        <v>132</v>
      </c>
      <c r="BE99" s="205">
        <f>IF(N99="základní",J99,0)</f>
        <v>0</v>
      </c>
      <c r="BF99" s="205">
        <f>IF(N99="snížená",J99,0)</f>
        <v>0</v>
      </c>
      <c r="BG99" s="205">
        <f>IF(N99="zákl. přenesená",J99,0)</f>
        <v>0</v>
      </c>
      <c r="BH99" s="205">
        <f>IF(N99="sníž. přenesená",J99,0)</f>
        <v>0</v>
      </c>
      <c r="BI99" s="205">
        <f>IF(N99="nulová",J99,0)</f>
        <v>0</v>
      </c>
      <c r="BJ99" s="25" t="s">
        <v>80</v>
      </c>
      <c r="BK99" s="205">
        <f>ROUND(I99*H99,2)</f>
        <v>0</v>
      </c>
      <c r="BL99" s="25" t="s">
        <v>139</v>
      </c>
      <c r="BM99" s="25" t="s">
        <v>151</v>
      </c>
    </row>
    <row r="100" spans="2:65" s="1" customFormat="1" ht="40.5">
      <c r="B100" s="42"/>
      <c r="C100" s="64"/>
      <c r="D100" s="206" t="s">
        <v>141</v>
      </c>
      <c r="E100" s="64"/>
      <c r="F100" s="207" t="s">
        <v>152</v>
      </c>
      <c r="G100" s="64"/>
      <c r="H100" s="64"/>
      <c r="I100" s="165"/>
      <c r="J100" s="64"/>
      <c r="K100" s="64"/>
      <c r="L100" s="62"/>
      <c r="M100" s="208"/>
      <c r="N100" s="43"/>
      <c r="O100" s="43"/>
      <c r="P100" s="43"/>
      <c r="Q100" s="43"/>
      <c r="R100" s="43"/>
      <c r="S100" s="43"/>
      <c r="T100" s="79"/>
      <c r="AT100" s="25" t="s">
        <v>141</v>
      </c>
      <c r="AU100" s="25" t="s">
        <v>82</v>
      </c>
    </row>
    <row r="101" spans="2:65" s="1" customFormat="1" ht="324">
      <c r="B101" s="42"/>
      <c r="C101" s="64"/>
      <c r="D101" s="206" t="s">
        <v>143</v>
      </c>
      <c r="E101" s="64"/>
      <c r="F101" s="209" t="s">
        <v>153</v>
      </c>
      <c r="G101" s="64"/>
      <c r="H101" s="64"/>
      <c r="I101" s="165"/>
      <c r="J101" s="64"/>
      <c r="K101" s="64"/>
      <c r="L101" s="62"/>
      <c r="M101" s="208"/>
      <c r="N101" s="43"/>
      <c r="O101" s="43"/>
      <c r="P101" s="43"/>
      <c r="Q101" s="43"/>
      <c r="R101" s="43"/>
      <c r="S101" s="43"/>
      <c r="T101" s="79"/>
      <c r="AT101" s="25" t="s">
        <v>143</v>
      </c>
      <c r="AU101" s="25" t="s">
        <v>82</v>
      </c>
    </row>
    <row r="102" spans="2:65" s="11" customFormat="1" ht="13.5">
      <c r="B102" s="210"/>
      <c r="C102" s="211"/>
      <c r="D102" s="206" t="s">
        <v>145</v>
      </c>
      <c r="E102" s="212" t="s">
        <v>21</v>
      </c>
      <c r="F102" s="213" t="s">
        <v>146</v>
      </c>
      <c r="G102" s="211"/>
      <c r="H102" s="212" t="s">
        <v>21</v>
      </c>
      <c r="I102" s="214"/>
      <c r="J102" s="211"/>
      <c r="K102" s="211"/>
      <c r="L102" s="215"/>
      <c r="M102" s="216"/>
      <c r="N102" s="217"/>
      <c r="O102" s="217"/>
      <c r="P102" s="217"/>
      <c r="Q102" s="217"/>
      <c r="R102" s="217"/>
      <c r="S102" s="217"/>
      <c r="T102" s="218"/>
      <c r="AT102" s="219" t="s">
        <v>145</v>
      </c>
      <c r="AU102" s="219" t="s">
        <v>82</v>
      </c>
      <c r="AV102" s="11" t="s">
        <v>80</v>
      </c>
      <c r="AW102" s="11" t="s">
        <v>35</v>
      </c>
      <c r="AX102" s="11" t="s">
        <v>72</v>
      </c>
      <c r="AY102" s="219" t="s">
        <v>132</v>
      </c>
    </row>
    <row r="103" spans="2:65" s="12" customFormat="1" ht="13.5">
      <c r="B103" s="220"/>
      <c r="C103" s="221"/>
      <c r="D103" s="206" t="s">
        <v>145</v>
      </c>
      <c r="E103" s="222" t="s">
        <v>21</v>
      </c>
      <c r="F103" s="223" t="s">
        <v>154</v>
      </c>
      <c r="G103" s="221"/>
      <c r="H103" s="224">
        <v>820</v>
      </c>
      <c r="I103" s="225"/>
      <c r="J103" s="221"/>
      <c r="K103" s="221"/>
      <c r="L103" s="226"/>
      <c r="M103" s="227"/>
      <c r="N103" s="228"/>
      <c r="O103" s="228"/>
      <c r="P103" s="228"/>
      <c r="Q103" s="228"/>
      <c r="R103" s="228"/>
      <c r="S103" s="228"/>
      <c r="T103" s="229"/>
      <c r="AT103" s="230" t="s">
        <v>145</v>
      </c>
      <c r="AU103" s="230" t="s">
        <v>82</v>
      </c>
      <c r="AV103" s="12" t="s">
        <v>82</v>
      </c>
      <c r="AW103" s="12" t="s">
        <v>35</v>
      </c>
      <c r="AX103" s="12" t="s">
        <v>72</v>
      </c>
      <c r="AY103" s="230" t="s">
        <v>132</v>
      </c>
    </row>
    <row r="104" spans="2:65" s="13" customFormat="1" ht="13.5">
      <c r="B104" s="231"/>
      <c r="C104" s="232"/>
      <c r="D104" s="206" t="s">
        <v>145</v>
      </c>
      <c r="E104" s="233" t="s">
        <v>21</v>
      </c>
      <c r="F104" s="234" t="s">
        <v>148</v>
      </c>
      <c r="G104" s="232"/>
      <c r="H104" s="235">
        <v>820</v>
      </c>
      <c r="I104" s="236"/>
      <c r="J104" s="232"/>
      <c r="K104" s="232"/>
      <c r="L104" s="237"/>
      <c r="M104" s="238"/>
      <c r="N104" s="239"/>
      <c r="O104" s="239"/>
      <c r="P104" s="239"/>
      <c r="Q104" s="239"/>
      <c r="R104" s="239"/>
      <c r="S104" s="239"/>
      <c r="T104" s="240"/>
      <c r="AT104" s="241" t="s">
        <v>145</v>
      </c>
      <c r="AU104" s="241" t="s">
        <v>82</v>
      </c>
      <c r="AV104" s="13" t="s">
        <v>139</v>
      </c>
      <c r="AW104" s="13" t="s">
        <v>35</v>
      </c>
      <c r="AX104" s="13" t="s">
        <v>80</v>
      </c>
      <c r="AY104" s="241" t="s">
        <v>132</v>
      </c>
    </row>
    <row r="105" spans="2:65" s="1" customFormat="1" ht="16.5" customHeight="1">
      <c r="B105" s="42"/>
      <c r="C105" s="194" t="s">
        <v>155</v>
      </c>
      <c r="D105" s="194" t="s">
        <v>134</v>
      </c>
      <c r="E105" s="195" t="s">
        <v>156</v>
      </c>
      <c r="F105" s="196" t="s">
        <v>157</v>
      </c>
      <c r="G105" s="197" t="s">
        <v>137</v>
      </c>
      <c r="H105" s="198">
        <v>430</v>
      </c>
      <c r="I105" s="199"/>
      <c r="J105" s="200">
        <f>ROUND(I105*H105,2)</f>
        <v>0</v>
      </c>
      <c r="K105" s="196" t="s">
        <v>138</v>
      </c>
      <c r="L105" s="62"/>
      <c r="M105" s="201" t="s">
        <v>21</v>
      </c>
      <c r="N105" s="202" t="s">
        <v>43</v>
      </c>
      <c r="O105" s="43"/>
      <c r="P105" s="203">
        <f>O105*H105</f>
        <v>0</v>
      </c>
      <c r="Q105" s="203">
        <v>0</v>
      </c>
      <c r="R105" s="203">
        <f>Q105*H105</f>
        <v>0</v>
      </c>
      <c r="S105" s="203">
        <v>0.22</v>
      </c>
      <c r="T105" s="204">
        <f>S105*H105</f>
        <v>94.6</v>
      </c>
      <c r="AR105" s="25" t="s">
        <v>139</v>
      </c>
      <c r="AT105" s="25" t="s">
        <v>134</v>
      </c>
      <c r="AU105" s="25" t="s">
        <v>82</v>
      </c>
      <c r="AY105" s="25" t="s">
        <v>132</v>
      </c>
      <c r="BE105" s="205">
        <f>IF(N105="základní",J105,0)</f>
        <v>0</v>
      </c>
      <c r="BF105" s="205">
        <f>IF(N105="snížená",J105,0)</f>
        <v>0</v>
      </c>
      <c r="BG105" s="205">
        <f>IF(N105="zákl. přenesená",J105,0)</f>
        <v>0</v>
      </c>
      <c r="BH105" s="205">
        <f>IF(N105="sníž. přenesená",J105,0)</f>
        <v>0</v>
      </c>
      <c r="BI105" s="205">
        <f>IF(N105="nulová",J105,0)</f>
        <v>0</v>
      </c>
      <c r="BJ105" s="25" t="s">
        <v>80</v>
      </c>
      <c r="BK105" s="205">
        <f>ROUND(I105*H105,2)</f>
        <v>0</v>
      </c>
      <c r="BL105" s="25" t="s">
        <v>139</v>
      </c>
      <c r="BM105" s="25" t="s">
        <v>158</v>
      </c>
    </row>
    <row r="106" spans="2:65" s="1" customFormat="1" ht="40.5">
      <c r="B106" s="42"/>
      <c r="C106" s="64"/>
      <c r="D106" s="206" t="s">
        <v>141</v>
      </c>
      <c r="E106" s="64"/>
      <c r="F106" s="207" t="s">
        <v>159</v>
      </c>
      <c r="G106" s="64"/>
      <c r="H106" s="64"/>
      <c r="I106" s="165"/>
      <c r="J106" s="64"/>
      <c r="K106" s="64"/>
      <c r="L106" s="62"/>
      <c r="M106" s="208"/>
      <c r="N106" s="43"/>
      <c r="O106" s="43"/>
      <c r="P106" s="43"/>
      <c r="Q106" s="43"/>
      <c r="R106" s="43"/>
      <c r="S106" s="43"/>
      <c r="T106" s="79"/>
      <c r="AT106" s="25" t="s">
        <v>141</v>
      </c>
      <c r="AU106" s="25" t="s">
        <v>82</v>
      </c>
    </row>
    <row r="107" spans="2:65" s="1" customFormat="1" ht="324">
      <c r="B107" s="42"/>
      <c r="C107" s="64"/>
      <c r="D107" s="206" t="s">
        <v>143</v>
      </c>
      <c r="E107" s="64"/>
      <c r="F107" s="209" t="s">
        <v>153</v>
      </c>
      <c r="G107" s="64"/>
      <c r="H107" s="64"/>
      <c r="I107" s="165"/>
      <c r="J107" s="64"/>
      <c r="K107" s="64"/>
      <c r="L107" s="62"/>
      <c r="M107" s="208"/>
      <c r="N107" s="43"/>
      <c r="O107" s="43"/>
      <c r="P107" s="43"/>
      <c r="Q107" s="43"/>
      <c r="R107" s="43"/>
      <c r="S107" s="43"/>
      <c r="T107" s="79"/>
      <c r="AT107" s="25" t="s">
        <v>143</v>
      </c>
      <c r="AU107" s="25" t="s">
        <v>82</v>
      </c>
    </row>
    <row r="108" spans="2:65" s="11" customFormat="1" ht="13.5">
      <c r="B108" s="210"/>
      <c r="C108" s="211"/>
      <c r="D108" s="206" t="s">
        <v>145</v>
      </c>
      <c r="E108" s="212" t="s">
        <v>21</v>
      </c>
      <c r="F108" s="213" t="s">
        <v>146</v>
      </c>
      <c r="G108" s="211"/>
      <c r="H108" s="212" t="s">
        <v>21</v>
      </c>
      <c r="I108" s="214"/>
      <c r="J108" s="211"/>
      <c r="K108" s="211"/>
      <c r="L108" s="215"/>
      <c r="M108" s="216"/>
      <c r="N108" s="217"/>
      <c r="O108" s="217"/>
      <c r="P108" s="217"/>
      <c r="Q108" s="217"/>
      <c r="R108" s="217"/>
      <c r="S108" s="217"/>
      <c r="T108" s="218"/>
      <c r="AT108" s="219" t="s">
        <v>145</v>
      </c>
      <c r="AU108" s="219" t="s">
        <v>82</v>
      </c>
      <c r="AV108" s="11" t="s">
        <v>80</v>
      </c>
      <c r="AW108" s="11" t="s">
        <v>35</v>
      </c>
      <c r="AX108" s="11" t="s">
        <v>72</v>
      </c>
      <c r="AY108" s="219" t="s">
        <v>132</v>
      </c>
    </row>
    <row r="109" spans="2:65" s="12" customFormat="1" ht="13.5">
      <c r="B109" s="220"/>
      <c r="C109" s="221"/>
      <c r="D109" s="206" t="s">
        <v>145</v>
      </c>
      <c r="E109" s="222" t="s">
        <v>21</v>
      </c>
      <c r="F109" s="223" t="s">
        <v>160</v>
      </c>
      <c r="G109" s="221"/>
      <c r="H109" s="224">
        <v>430</v>
      </c>
      <c r="I109" s="225"/>
      <c r="J109" s="221"/>
      <c r="K109" s="221"/>
      <c r="L109" s="226"/>
      <c r="M109" s="227"/>
      <c r="N109" s="228"/>
      <c r="O109" s="228"/>
      <c r="P109" s="228"/>
      <c r="Q109" s="228"/>
      <c r="R109" s="228"/>
      <c r="S109" s="228"/>
      <c r="T109" s="229"/>
      <c r="AT109" s="230" t="s">
        <v>145</v>
      </c>
      <c r="AU109" s="230" t="s">
        <v>82</v>
      </c>
      <c r="AV109" s="12" t="s">
        <v>82</v>
      </c>
      <c r="AW109" s="12" t="s">
        <v>35</v>
      </c>
      <c r="AX109" s="12" t="s">
        <v>72</v>
      </c>
      <c r="AY109" s="230" t="s">
        <v>132</v>
      </c>
    </row>
    <row r="110" spans="2:65" s="13" customFormat="1" ht="13.5">
      <c r="B110" s="231"/>
      <c r="C110" s="232"/>
      <c r="D110" s="206" t="s">
        <v>145</v>
      </c>
      <c r="E110" s="233" t="s">
        <v>21</v>
      </c>
      <c r="F110" s="234" t="s">
        <v>148</v>
      </c>
      <c r="G110" s="232"/>
      <c r="H110" s="235">
        <v>430</v>
      </c>
      <c r="I110" s="236"/>
      <c r="J110" s="232"/>
      <c r="K110" s="232"/>
      <c r="L110" s="237"/>
      <c r="M110" s="238"/>
      <c r="N110" s="239"/>
      <c r="O110" s="239"/>
      <c r="P110" s="239"/>
      <c r="Q110" s="239"/>
      <c r="R110" s="239"/>
      <c r="S110" s="239"/>
      <c r="T110" s="240"/>
      <c r="AT110" s="241" t="s">
        <v>145</v>
      </c>
      <c r="AU110" s="241" t="s">
        <v>82</v>
      </c>
      <c r="AV110" s="13" t="s">
        <v>139</v>
      </c>
      <c r="AW110" s="13" t="s">
        <v>35</v>
      </c>
      <c r="AX110" s="13" t="s">
        <v>80</v>
      </c>
      <c r="AY110" s="241" t="s">
        <v>132</v>
      </c>
    </row>
    <row r="111" spans="2:65" s="1" customFormat="1" ht="25.5" customHeight="1">
      <c r="B111" s="42"/>
      <c r="C111" s="194" t="s">
        <v>139</v>
      </c>
      <c r="D111" s="194" t="s">
        <v>134</v>
      </c>
      <c r="E111" s="195" t="s">
        <v>161</v>
      </c>
      <c r="F111" s="196" t="s">
        <v>162</v>
      </c>
      <c r="G111" s="197" t="s">
        <v>137</v>
      </c>
      <c r="H111" s="198">
        <v>30</v>
      </c>
      <c r="I111" s="199"/>
      <c r="J111" s="200">
        <f>ROUND(I111*H111,2)</f>
        <v>0</v>
      </c>
      <c r="K111" s="196" t="s">
        <v>138</v>
      </c>
      <c r="L111" s="62"/>
      <c r="M111" s="201" t="s">
        <v>21</v>
      </c>
      <c r="N111" s="202" t="s">
        <v>43</v>
      </c>
      <c r="O111" s="43"/>
      <c r="P111" s="203">
        <f>O111*H111</f>
        <v>0</v>
      </c>
      <c r="Q111" s="203">
        <v>0</v>
      </c>
      <c r="R111" s="203">
        <f>Q111*H111</f>
        <v>0</v>
      </c>
      <c r="S111" s="203">
        <v>0.24299999999999999</v>
      </c>
      <c r="T111" s="204">
        <f>S111*H111</f>
        <v>7.29</v>
      </c>
      <c r="AR111" s="25" t="s">
        <v>139</v>
      </c>
      <c r="AT111" s="25" t="s">
        <v>134</v>
      </c>
      <c r="AU111" s="25" t="s">
        <v>82</v>
      </c>
      <c r="AY111" s="25" t="s">
        <v>132</v>
      </c>
      <c r="BE111" s="205">
        <f>IF(N111="základní",J111,0)</f>
        <v>0</v>
      </c>
      <c r="BF111" s="205">
        <f>IF(N111="snížená",J111,0)</f>
        <v>0</v>
      </c>
      <c r="BG111" s="205">
        <f>IF(N111="zákl. přenesená",J111,0)</f>
        <v>0</v>
      </c>
      <c r="BH111" s="205">
        <f>IF(N111="sníž. přenesená",J111,0)</f>
        <v>0</v>
      </c>
      <c r="BI111" s="205">
        <f>IF(N111="nulová",J111,0)</f>
        <v>0</v>
      </c>
      <c r="BJ111" s="25" t="s">
        <v>80</v>
      </c>
      <c r="BK111" s="205">
        <f>ROUND(I111*H111,2)</f>
        <v>0</v>
      </c>
      <c r="BL111" s="25" t="s">
        <v>139</v>
      </c>
      <c r="BM111" s="25" t="s">
        <v>163</v>
      </c>
    </row>
    <row r="112" spans="2:65" s="1" customFormat="1" ht="40.5">
      <c r="B112" s="42"/>
      <c r="C112" s="64"/>
      <c r="D112" s="206" t="s">
        <v>141</v>
      </c>
      <c r="E112" s="64"/>
      <c r="F112" s="207" t="s">
        <v>164</v>
      </c>
      <c r="G112" s="64"/>
      <c r="H112" s="64"/>
      <c r="I112" s="165"/>
      <c r="J112" s="64"/>
      <c r="K112" s="64"/>
      <c r="L112" s="62"/>
      <c r="M112" s="208"/>
      <c r="N112" s="43"/>
      <c r="O112" s="43"/>
      <c r="P112" s="43"/>
      <c r="Q112" s="43"/>
      <c r="R112" s="43"/>
      <c r="S112" s="43"/>
      <c r="T112" s="79"/>
      <c r="AT112" s="25" t="s">
        <v>141</v>
      </c>
      <c r="AU112" s="25" t="s">
        <v>82</v>
      </c>
    </row>
    <row r="113" spans="2:65" s="1" customFormat="1" ht="324">
      <c r="B113" s="42"/>
      <c r="C113" s="64"/>
      <c r="D113" s="206" t="s">
        <v>143</v>
      </c>
      <c r="E113" s="64"/>
      <c r="F113" s="209" t="s">
        <v>153</v>
      </c>
      <c r="G113" s="64"/>
      <c r="H113" s="64"/>
      <c r="I113" s="165"/>
      <c r="J113" s="64"/>
      <c r="K113" s="64"/>
      <c r="L113" s="62"/>
      <c r="M113" s="208"/>
      <c r="N113" s="43"/>
      <c r="O113" s="43"/>
      <c r="P113" s="43"/>
      <c r="Q113" s="43"/>
      <c r="R113" s="43"/>
      <c r="S113" s="43"/>
      <c r="T113" s="79"/>
      <c r="AT113" s="25" t="s">
        <v>143</v>
      </c>
      <c r="AU113" s="25" t="s">
        <v>82</v>
      </c>
    </row>
    <row r="114" spans="2:65" s="11" customFormat="1" ht="13.5">
      <c r="B114" s="210"/>
      <c r="C114" s="211"/>
      <c r="D114" s="206" t="s">
        <v>145</v>
      </c>
      <c r="E114" s="212" t="s">
        <v>21</v>
      </c>
      <c r="F114" s="213" t="s">
        <v>146</v>
      </c>
      <c r="G114" s="211"/>
      <c r="H114" s="212" t="s">
        <v>21</v>
      </c>
      <c r="I114" s="214"/>
      <c r="J114" s="211"/>
      <c r="K114" s="211"/>
      <c r="L114" s="215"/>
      <c r="M114" s="216"/>
      <c r="N114" s="217"/>
      <c r="O114" s="217"/>
      <c r="P114" s="217"/>
      <c r="Q114" s="217"/>
      <c r="R114" s="217"/>
      <c r="S114" s="217"/>
      <c r="T114" s="218"/>
      <c r="AT114" s="219" t="s">
        <v>145</v>
      </c>
      <c r="AU114" s="219" t="s">
        <v>82</v>
      </c>
      <c r="AV114" s="11" t="s">
        <v>80</v>
      </c>
      <c r="AW114" s="11" t="s">
        <v>35</v>
      </c>
      <c r="AX114" s="11" t="s">
        <v>72</v>
      </c>
      <c r="AY114" s="219" t="s">
        <v>132</v>
      </c>
    </row>
    <row r="115" spans="2:65" s="12" customFormat="1" ht="13.5">
      <c r="B115" s="220"/>
      <c r="C115" s="221"/>
      <c r="D115" s="206" t="s">
        <v>145</v>
      </c>
      <c r="E115" s="222" t="s">
        <v>21</v>
      </c>
      <c r="F115" s="223" t="s">
        <v>165</v>
      </c>
      <c r="G115" s="221"/>
      <c r="H115" s="224">
        <v>30</v>
      </c>
      <c r="I115" s="225"/>
      <c r="J115" s="221"/>
      <c r="K115" s="221"/>
      <c r="L115" s="226"/>
      <c r="M115" s="227"/>
      <c r="N115" s="228"/>
      <c r="O115" s="228"/>
      <c r="P115" s="228"/>
      <c r="Q115" s="228"/>
      <c r="R115" s="228"/>
      <c r="S115" s="228"/>
      <c r="T115" s="229"/>
      <c r="AT115" s="230" t="s">
        <v>145</v>
      </c>
      <c r="AU115" s="230" t="s">
        <v>82</v>
      </c>
      <c r="AV115" s="12" t="s">
        <v>82</v>
      </c>
      <c r="AW115" s="12" t="s">
        <v>35</v>
      </c>
      <c r="AX115" s="12" t="s">
        <v>72</v>
      </c>
      <c r="AY115" s="230" t="s">
        <v>132</v>
      </c>
    </row>
    <row r="116" spans="2:65" s="13" customFormat="1" ht="13.5">
      <c r="B116" s="231"/>
      <c r="C116" s="232"/>
      <c r="D116" s="206" t="s">
        <v>145</v>
      </c>
      <c r="E116" s="233" t="s">
        <v>21</v>
      </c>
      <c r="F116" s="234" t="s">
        <v>148</v>
      </c>
      <c r="G116" s="232"/>
      <c r="H116" s="235">
        <v>30</v>
      </c>
      <c r="I116" s="236"/>
      <c r="J116" s="232"/>
      <c r="K116" s="232"/>
      <c r="L116" s="237"/>
      <c r="M116" s="238"/>
      <c r="N116" s="239"/>
      <c r="O116" s="239"/>
      <c r="P116" s="239"/>
      <c r="Q116" s="239"/>
      <c r="R116" s="239"/>
      <c r="S116" s="239"/>
      <c r="T116" s="240"/>
      <c r="AT116" s="241" t="s">
        <v>145</v>
      </c>
      <c r="AU116" s="241" t="s">
        <v>82</v>
      </c>
      <c r="AV116" s="13" t="s">
        <v>139</v>
      </c>
      <c r="AW116" s="13" t="s">
        <v>35</v>
      </c>
      <c r="AX116" s="13" t="s">
        <v>80</v>
      </c>
      <c r="AY116" s="241" t="s">
        <v>132</v>
      </c>
    </row>
    <row r="117" spans="2:65" s="1" customFormat="1" ht="25.5" customHeight="1">
      <c r="B117" s="42"/>
      <c r="C117" s="194" t="s">
        <v>166</v>
      </c>
      <c r="D117" s="194" t="s">
        <v>134</v>
      </c>
      <c r="E117" s="195" t="s">
        <v>167</v>
      </c>
      <c r="F117" s="196" t="s">
        <v>168</v>
      </c>
      <c r="G117" s="197" t="s">
        <v>137</v>
      </c>
      <c r="H117" s="198">
        <v>850</v>
      </c>
      <c r="I117" s="199"/>
      <c r="J117" s="200">
        <f>ROUND(I117*H117,2)</f>
        <v>0</v>
      </c>
      <c r="K117" s="196" t="s">
        <v>138</v>
      </c>
      <c r="L117" s="62"/>
      <c r="M117" s="201" t="s">
        <v>21</v>
      </c>
      <c r="N117" s="202" t="s">
        <v>43</v>
      </c>
      <c r="O117" s="43"/>
      <c r="P117" s="203">
        <f>O117*H117</f>
        <v>0</v>
      </c>
      <c r="Q117" s="203">
        <v>1.2999999999999999E-4</v>
      </c>
      <c r="R117" s="203">
        <f>Q117*H117</f>
        <v>0.11049999999999999</v>
      </c>
      <c r="S117" s="203">
        <v>0.25600000000000001</v>
      </c>
      <c r="T117" s="204">
        <f>S117*H117</f>
        <v>217.6</v>
      </c>
      <c r="AR117" s="25" t="s">
        <v>139</v>
      </c>
      <c r="AT117" s="25" t="s">
        <v>134</v>
      </c>
      <c r="AU117" s="25" t="s">
        <v>82</v>
      </c>
      <c r="AY117" s="25" t="s">
        <v>132</v>
      </c>
      <c r="BE117" s="205">
        <f>IF(N117="základní",J117,0)</f>
        <v>0</v>
      </c>
      <c r="BF117" s="205">
        <f>IF(N117="snížená",J117,0)</f>
        <v>0</v>
      </c>
      <c r="BG117" s="205">
        <f>IF(N117="zákl. přenesená",J117,0)</f>
        <v>0</v>
      </c>
      <c r="BH117" s="205">
        <f>IF(N117="sníž. přenesená",J117,0)</f>
        <v>0</v>
      </c>
      <c r="BI117" s="205">
        <f>IF(N117="nulová",J117,0)</f>
        <v>0</v>
      </c>
      <c r="BJ117" s="25" t="s">
        <v>80</v>
      </c>
      <c r="BK117" s="205">
        <f>ROUND(I117*H117,2)</f>
        <v>0</v>
      </c>
      <c r="BL117" s="25" t="s">
        <v>139</v>
      </c>
      <c r="BM117" s="25" t="s">
        <v>169</v>
      </c>
    </row>
    <row r="118" spans="2:65" s="1" customFormat="1" ht="27">
      <c r="B118" s="42"/>
      <c r="C118" s="64"/>
      <c r="D118" s="206" t="s">
        <v>141</v>
      </c>
      <c r="E118" s="64"/>
      <c r="F118" s="207" t="s">
        <v>170</v>
      </c>
      <c r="G118" s="64"/>
      <c r="H118" s="64"/>
      <c r="I118" s="165"/>
      <c r="J118" s="64"/>
      <c r="K118" s="64"/>
      <c r="L118" s="62"/>
      <c r="M118" s="208"/>
      <c r="N118" s="43"/>
      <c r="O118" s="43"/>
      <c r="P118" s="43"/>
      <c r="Q118" s="43"/>
      <c r="R118" s="43"/>
      <c r="S118" s="43"/>
      <c r="T118" s="79"/>
      <c r="AT118" s="25" t="s">
        <v>141</v>
      </c>
      <c r="AU118" s="25" t="s">
        <v>82</v>
      </c>
    </row>
    <row r="119" spans="2:65" s="1" customFormat="1" ht="297">
      <c r="B119" s="42"/>
      <c r="C119" s="64"/>
      <c r="D119" s="206" t="s">
        <v>143</v>
      </c>
      <c r="E119" s="64"/>
      <c r="F119" s="209" t="s">
        <v>171</v>
      </c>
      <c r="G119" s="64"/>
      <c r="H119" s="64"/>
      <c r="I119" s="165"/>
      <c r="J119" s="64"/>
      <c r="K119" s="64"/>
      <c r="L119" s="62"/>
      <c r="M119" s="208"/>
      <c r="N119" s="43"/>
      <c r="O119" s="43"/>
      <c r="P119" s="43"/>
      <c r="Q119" s="43"/>
      <c r="R119" s="43"/>
      <c r="S119" s="43"/>
      <c r="T119" s="79"/>
      <c r="AT119" s="25" t="s">
        <v>143</v>
      </c>
      <c r="AU119" s="25" t="s">
        <v>82</v>
      </c>
    </row>
    <row r="120" spans="2:65" s="11" customFormat="1" ht="13.5">
      <c r="B120" s="210"/>
      <c r="C120" s="211"/>
      <c r="D120" s="206" t="s">
        <v>145</v>
      </c>
      <c r="E120" s="212" t="s">
        <v>21</v>
      </c>
      <c r="F120" s="213" t="s">
        <v>172</v>
      </c>
      <c r="G120" s="211"/>
      <c r="H120" s="212" t="s">
        <v>21</v>
      </c>
      <c r="I120" s="214"/>
      <c r="J120" s="211"/>
      <c r="K120" s="211"/>
      <c r="L120" s="215"/>
      <c r="M120" s="216"/>
      <c r="N120" s="217"/>
      <c r="O120" s="217"/>
      <c r="P120" s="217"/>
      <c r="Q120" s="217"/>
      <c r="R120" s="217"/>
      <c r="S120" s="217"/>
      <c r="T120" s="218"/>
      <c r="AT120" s="219" t="s">
        <v>145</v>
      </c>
      <c r="AU120" s="219" t="s">
        <v>82</v>
      </c>
      <c r="AV120" s="11" t="s">
        <v>80</v>
      </c>
      <c r="AW120" s="11" t="s">
        <v>35</v>
      </c>
      <c r="AX120" s="11" t="s">
        <v>72</v>
      </c>
      <c r="AY120" s="219" t="s">
        <v>132</v>
      </c>
    </row>
    <row r="121" spans="2:65" s="11" customFormat="1" ht="13.5">
      <c r="B121" s="210"/>
      <c r="C121" s="211"/>
      <c r="D121" s="206" t="s">
        <v>145</v>
      </c>
      <c r="E121" s="212" t="s">
        <v>21</v>
      </c>
      <c r="F121" s="213" t="s">
        <v>173</v>
      </c>
      <c r="G121" s="211"/>
      <c r="H121" s="212" t="s">
        <v>21</v>
      </c>
      <c r="I121" s="214"/>
      <c r="J121" s="211"/>
      <c r="K121" s="211"/>
      <c r="L121" s="215"/>
      <c r="M121" s="216"/>
      <c r="N121" s="217"/>
      <c r="O121" s="217"/>
      <c r="P121" s="217"/>
      <c r="Q121" s="217"/>
      <c r="R121" s="217"/>
      <c r="S121" s="217"/>
      <c r="T121" s="218"/>
      <c r="AT121" s="219" t="s">
        <v>145</v>
      </c>
      <c r="AU121" s="219" t="s">
        <v>82</v>
      </c>
      <c r="AV121" s="11" t="s">
        <v>80</v>
      </c>
      <c r="AW121" s="11" t="s">
        <v>35</v>
      </c>
      <c r="AX121" s="11" t="s">
        <v>72</v>
      </c>
      <c r="AY121" s="219" t="s">
        <v>132</v>
      </c>
    </row>
    <row r="122" spans="2:65" s="12" customFormat="1" ht="13.5">
      <c r="B122" s="220"/>
      <c r="C122" s="221"/>
      <c r="D122" s="206" t="s">
        <v>145</v>
      </c>
      <c r="E122" s="222" t="s">
        <v>21</v>
      </c>
      <c r="F122" s="223" t="s">
        <v>174</v>
      </c>
      <c r="G122" s="221"/>
      <c r="H122" s="224">
        <v>850</v>
      </c>
      <c r="I122" s="225"/>
      <c r="J122" s="221"/>
      <c r="K122" s="221"/>
      <c r="L122" s="226"/>
      <c r="M122" s="227"/>
      <c r="N122" s="228"/>
      <c r="O122" s="228"/>
      <c r="P122" s="228"/>
      <c r="Q122" s="228"/>
      <c r="R122" s="228"/>
      <c r="S122" s="228"/>
      <c r="T122" s="229"/>
      <c r="AT122" s="230" t="s">
        <v>145</v>
      </c>
      <c r="AU122" s="230" t="s">
        <v>82</v>
      </c>
      <c r="AV122" s="12" t="s">
        <v>82</v>
      </c>
      <c r="AW122" s="12" t="s">
        <v>35</v>
      </c>
      <c r="AX122" s="12" t="s">
        <v>72</v>
      </c>
      <c r="AY122" s="230" t="s">
        <v>132</v>
      </c>
    </row>
    <row r="123" spans="2:65" s="13" customFormat="1" ht="13.5">
      <c r="B123" s="231"/>
      <c r="C123" s="232"/>
      <c r="D123" s="206" t="s">
        <v>145</v>
      </c>
      <c r="E123" s="233" t="s">
        <v>21</v>
      </c>
      <c r="F123" s="234" t="s">
        <v>148</v>
      </c>
      <c r="G123" s="232"/>
      <c r="H123" s="235">
        <v>850</v>
      </c>
      <c r="I123" s="236"/>
      <c r="J123" s="232"/>
      <c r="K123" s="232"/>
      <c r="L123" s="237"/>
      <c r="M123" s="238"/>
      <c r="N123" s="239"/>
      <c r="O123" s="239"/>
      <c r="P123" s="239"/>
      <c r="Q123" s="239"/>
      <c r="R123" s="239"/>
      <c r="S123" s="239"/>
      <c r="T123" s="240"/>
      <c r="AT123" s="241" t="s">
        <v>145</v>
      </c>
      <c r="AU123" s="241" t="s">
        <v>82</v>
      </c>
      <c r="AV123" s="13" t="s">
        <v>139</v>
      </c>
      <c r="AW123" s="13" t="s">
        <v>35</v>
      </c>
      <c r="AX123" s="13" t="s">
        <v>80</v>
      </c>
      <c r="AY123" s="241" t="s">
        <v>132</v>
      </c>
    </row>
    <row r="124" spans="2:65" s="1" customFormat="1" ht="16.5" customHeight="1">
      <c r="B124" s="42"/>
      <c r="C124" s="194" t="s">
        <v>175</v>
      </c>
      <c r="D124" s="194" t="s">
        <v>134</v>
      </c>
      <c r="E124" s="195" t="s">
        <v>176</v>
      </c>
      <c r="F124" s="196" t="s">
        <v>177</v>
      </c>
      <c r="G124" s="197" t="s">
        <v>92</v>
      </c>
      <c r="H124" s="198">
        <v>24.75</v>
      </c>
      <c r="I124" s="199"/>
      <c r="J124" s="200">
        <f>ROUND(I124*H124,2)</f>
        <v>0</v>
      </c>
      <c r="K124" s="196" t="s">
        <v>138</v>
      </c>
      <c r="L124" s="62"/>
      <c r="M124" s="201" t="s">
        <v>21</v>
      </c>
      <c r="N124" s="202" t="s">
        <v>43</v>
      </c>
      <c r="O124" s="43"/>
      <c r="P124" s="203">
        <f>O124*H124</f>
        <v>0</v>
      </c>
      <c r="Q124" s="203">
        <v>0</v>
      </c>
      <c r="R124" s="203">
        <f>Q124*H124</f>
        <v>0</v>
      </c>
      <c r="S124" s="203">
        <v>0</v>
      </c>
      <c r="T124" s="204">
        <f>S124*H124</f>
        <v>0</v>
      </c>
      <c r="AR124" s="25" t="s">
        <v>139</v>
      </c>
      <c r="AT124" s="25" t="s">
        <v>134</v>
      </c>
      <c r="AU124" s="25" t="s">
        <v>82</v>
      </c>
      <c r="AY124" s="25" t="s">
        <v>132</v>
      </c>
      <c r="BE124" s="205">
        <f>IF(N124="základní",J124,0)</f>
        <v>0</v>
      </c>
      <c r="BF124" s="205">
        <f>IF(N124="snížená",J124,0)</f>
        <v>0</v>
      </c>
      <c r="BG124" s="205">
        <f>IF(N124="zákl. přenesená",J124,0)</f>
        <v>0</v>
      </c>
      <c r="BH124" s="205">
        <f>IF(N124="sníž. přenesená",J124,0)</f>
        <v>0</v>
      </c>
      <c r="BI124" s="205">
        <f>IF(N124="nulová",J124,0)</f>
        <v>0</v>
      </c>
      <c r="BJ124" s="25" t="s">
        <v>80</v>
      </c>
      <c r="BK124" s="205">
        <f>ROUND(I124*H124,2)</f>
        <v>0</v>
      </c>
      <c r="BL124" s="25" t="s">
        <v>139</v>
      </c>
      <c r="BM124" s="25" t="s">
        <v>178</v>
      </c>
    </row>
    <row r="125" spans="2:65" s="1" customFormat="1" ht="27">
      <c r="B125" s="42"/>
      <c r="C125" s="64"/>
      <c r="D125" s="206" t="s">
        <v>141</v>
      </c>
      <c r="E125" s="64"/>
      <c r="F125" s="207" t="s">
        <v>179</v>
      </c>
      <c r="G125" s="64"/>
      <c r="H125" s="64"/>
      <c r="I125" s="165"/>
      <c r="J125" s="64"/>
      <c r="K125" s="64"/>
      <c r="L125" s="62"/>
      <c r="M125" s="208"/>
      <c r="N125" s="43"/>
      <c r="O125" s="43"/>
      <c r="P125" s="43"/>
      <c r="Q125" s="43"/>
      <c r="R125" s="43"/>
      <c r="S125" s="43"/>
      <c r="T125" s="79"/>
      <c r="AT125" s="25" t="s">
        <v>141</v>
      </c>
      <c r="AU125" s="25" t="s">
        <v>82</v>
      </c>
    </row>
    <row r="126" spans="2:65" s="1" customFormat="1" ht="148.5">
      <c r="B126" s="42"/>
      <c r="C126" s="64"/>
      <c r="D126" s="206" t="s">
        <v>143</v>
      </c>
      <c r="E126" s="64"/>
      <c r="F126" s="209" t="s">
        <v>180</v>
      </c>
      <c r="G126" s="64"/>
      <c r="H126" s="64"/>
      <c r="I126" s="165"/>
      <c r="J126" s="64"/>
      <c r="K126" s="64"/>
      <c r="L126" s="62"/>
      <c r="M126" s="208"/>
      <c r="N126" s="43"/>
      <c r="O126" s="43"/>
      <c r="P126" s="43"/>
      <c r="Q126" s="43"/>
      <c r="R126" s="43"/>
      <c r="S126" s="43"/>
      <c r="T126" s="79"/>
      <c r="AT126" s="25" t="s">
        <v>143</v>
      </c>
      <c r="AU126" s="25" t="s">
        <v>82</v>
      </c>
    </row>
    <row r="127" spans="2:65" s="11" customFormat="1" ht="13.5">
      <c r="B127" s="210"/>
      <c r="C127" s="211"/>
      <c r="D127" s="206" t="s">
        <v>145</v>
      </c>
      <c r="E127" s="212" t="s">
        <v>21</v>
      </c>
      <c r="F127" s="213" t="s">
        <v>181</v>
      </c>
      <c r="G127" s="211"/>
      <c r="H127" s="212" t="s">
        <v>21</v>
      </c>
      <c r="I127" s="214"/>
      <c r="J127" s="211"/>
      <c r="K127" s="211"/>
      <c r="L127" s="215"/>
      <c r="M127" s="216"/>
      <c r="N127" s="217"/>
      <c r="O127" s="217"/>
      <c r="P127" s="217"/>
      <c r="Q127" s="217"/>
      <c r="R127" s="217"/>
      <c r="S127" s="217"/>
      <c r="T127" s="218"/>
      <c r="AT127" s="219" t="s">
        <v>145</v>
      </c>
      <c r="AU127" s="219" t="s">
        <v>82</v>
      </c>
      <c r="AV127" s="11" t="s">
        <v>80</v>
      </c>
      <c r="AW127" s="11" t="s">
        <v>35</v>
      </c>
      <c r="AX127" s="11" t="s">
        <v>72</v>
      </c>
      <c r="AY127" s="219" t="s">
        <v>132</v>
      </c>
    </row>
    <row r="128" spans="2:65" s="11" customFormat="1" ht="13.5">
      <c r="B128" s="210"/>
      <c r="C128" s="211"/>
      <c r="D128" s="206" t="s">
        <v>145</v>
      </c>
      <c r="E128" s="212" t="s">
        <v>21</v>
      </c>
      <c r="F128" s="213" t="s">
        <v>172</v>
      </c>
      <c r="G128" s="211"/>
      <c r="H128" s="212" t="s">
        <v>21</v>
      </c>
      <c r="I128" s="214"/>
      <c r="J128" s="211"/>
      <c r="K128" s="211"/>
      <c r="L128" s="215"/>
      <c r="M128" s="216"/>
      <c r="N128" s="217"/>
      <c r="O128" s="217"/>
      <c r="P128" s="217"/>
      <c r="Q128" s="217"/>
      <c r="R128" s="217"/>
      <c r="S128" s="217"/>
      <c r="T128" s="218"/>
      <c r="AT128" s="219" t="s">
        <v>145</v>
      </c>
      <c r="AU128" s="219" t="s">
        <v>82</v>
      </c>
      <c r="AV128" s="11" t="s">
        <v>80</v>
      </c>
      <c r="AW128" s="11" t="s">
        <v>35</v>
      </c>
      <c r="AX128" s="11" t="s">
        <v>72</v>
      </c>
      <c r="AY128" s="219" t="s">
        <v>132</v>
      </c>
    </row>
    <row r="129" spans="2:65" s="12" customFormat="1" ht="13.5">
      <c r="B129" s="220"/>
      <c r="C129" s="221"/>
      <c r="D129" s="206" t="s">
        <v>145</v>
      </c>
      <c r="E129" s="222" t="s">
        <v>21</v>
      </c>
      <c r="F129" s="223" t="s">
        <v>182</v>
      </c>
      <c r="G129" s="221"/>
      <c r="H129" s="224">
        <v>24.75</v>
      </c>
      <c r="I129" s="225"/>
      <c r="J129" s="221"/>
      <c r="K129" s="221"/>
      <c r="L129" s="226"/>
      <c r="M129" s="227"/>
      <c r="N129" s="228"/>
      <c r="O129" s="228"/>
      <c r="P129" s="228"/>
      <c r="Q129" s="228"/>
      <c r="R129" s="228"/>
      <c r="S129" s="228"/>
      <c r="T129" s="229"/>
      <c r="AT129" s="230" t="s">
        <v>145</v>
      </c>
      <c r="AU129" s="230" t="s">
        <v>82</v>
      </c>
      <c r="AV129" s="12" t="s">
        <v>82</v>
      </c>
      <c r="AW129" s="12" t="s">
        <v>35</v>
      </c>
      <c r="AX129" s="12" t="s">
        <v>72</v>
      </c>
      <c r="AY129" s="230" t="s">
        <v>132</v>
      </c>
    </row>
    <row r="130" spans="2:65" s="13" customFormat="1" ht="13.5">
      <c r="B130" s="231"/>
      <c r="C130" s="232"/>
      <c r="D130" s="206" t="s">
        <v>145</v>
      </c>
      <c r="E130" s="233" t="s">
        <v>21</v>
      </c>
      <c r="F130" s="234" t="s">
        <v>148</v>
      </c>
      <c r="G130" s="232"/>
      <c r="H130" s="235">
        <v>24.75</v>
      </c>
      <c r="I130" s="236"/>
      <c r="J130" s="232"/>
      <c r="K130" s="232"/>
      <c r="L130" s="237"/>
      <c r="M130" s="238"/>
      <c r="N130" s="239"/>
      <c r="O130" s="239"/>
      <c r="P130" s="239"/>
      <c r="Q130" s="239"/>
      <c r="R130" s="239"/>
      <c r="S130" s="239"/>
      <c r="T130" s="240"/>
      <c r="AT130" s="241" t="s">
        <v>145</v>
      </c>
      <c r="AU130" s="241" t="s">
        <v>82</v>
      </c>
      <c r="AV130" s="13" t="s">
        <v>139</v>
      </c>
      <c r="AW130" s="13" t="s">
        <v>35</v>
      </c>
      <c r="AX130" s="13" t="s">
        <v>80</v>
      </c>
      <c r="AY130" s="241" t="s">
        <v>132</v>
      </c>
    </row>
    <row r="131" spans="2:65" s="1" customFormat="1" ht="16.5" customHeight="1">
      <c r="B131" s="42"/>
      <c r="C131" s="194" t="s">
        <v>183</v>
      </c>
      <c r="D131" s="194" t="s">
        <v>134</v>
      </c>
      <c r="E131" s="195" t="s">
        <v>184</v>
      </c>
      <c r="F131" s="196" t="s">
        <v>185</v>
      </c>
      <c r="G131" s="197" t="s">
        <v>92</v>
      </c>
      <c r="H131" s="198">
        <v>24.75</v>
      </c>
      <c r="I131" s="199"/>
      <c r="J131" s="200">
        <f>ROUND(I131*H131,2)</f>
        <v>0</v>
      </c>
      <c r="K131" s="196" t="s">
        <v>138</v>
      </c>
      <c r="L131" s="62"/>
      <c r="M131" s="201" t="s">
        <v>21</v>
      </c>
      <c r="N131" s="202" t="s">
        <v>43</v>
      </c>
      <c r="O131" s="43"/>
      <c r="P131" s="203">
        <f>O131*H131</f>
        <v>0</v>
      </c>
      <c r="Q131" s="203">
        <v>0</v>
      </c>
      <c r="R131" s="203">
        <f>Q131*H131</f>
        <v>0</v>
      </c>
      <c r="S131" s="203">
        <v>0</v>
      </c>
      <c r="T131" s="204">
        <f>S131*H131</f>
        <v>0</v>
      </c>
      <c r="AR131" s="25" t="s">
        <v>139</v>
      </c>
      <c r="AT131" s="25" t="s">
        <v>134</v>
      </c>
      <c r="AU131" s="25" t="s">
        <v>82</v>
      </c>
      <c r="AY131" s="25" t="s">
        <v>132</v>
      </c>
      <c r="BE131" s="205">
        <f>IF(N131="základní",J131,0)</f>
        <v>0</v>
      </c>
      <c r="BF131" s="205">
        <f>IF(N131="snížená",J131,0)</f>
        <v>0</v>
      </c>
      <c r="BG131" s="205">
        <f>IF(N131="zákl. přenesená",J131,0)</f>
        <v>0</v>
      </c>
      <c r="BH131" s="205">
        <f>IF(N131="sníž. přenesená",J131,0)</f>
        <v>0</v>
      </c>
      <c r="BI131" s="205">
        <f>IF(N131="nulová",J131,0)</f>
        <v>0</v>
      </c>
      <c r="BJ131" s="25" t="s">
        <v>80</v>
      </c>
      <c r="BK131" s="205">
        <f>ROUND(I131*H131,2)</f>
        <v>0</v>
      </c>
      <c r="BL131" s="25" t="s">
        <v>139</v>
      </c>
      <c r="BM131" s="25" t="s">
        <v>186</v>
      </c>
    </row>
    <row r="132" spans="2:65" s="1" customFormat="1" ht="27">
      <c r="B132" s="42"/>
      <c r="C132" s="64"/>
      <c r="D132" s="206" t="s">
        <v>141</v>
      </c>
      <c r="E132" s="64"/>
      <c r="F132" s="207" t="s">
        <v>187</v>
      </c>
      <c r="G132" s="64"/>
      <c r="H132" s="64"/>
      <c r="I132" s="165"/>
      <c r="J132" s="64"/>
      <c r="K132" s="64"/>
      <c r="L132" s="62"/>
      <c r="M132" s="208"/>
      <c r="N132" s="43"/>
      <c r="O132" s="43"/>
      <c r="P132" s="43"/>
      <c r="Q132" s="43"/>
      <c r="R132" s="43"/>
      <c r="S132" s="43"/>
      <c r="T132" s="79"/>
      <c r="AT132" s="25" t="s">
        <v>141</v>
      </c>
      <c r="AU132" s="25" t="s">
        <v>82</v>
      </c>
    </row>
    <row r="133" spans="2:65" s="1" customFormat="1" ht="148.5">
      <c r="B133" s="42"/>
      <c r="C133" s="64"/>
      <c r="D133" s="206" t="s">
        <v>143</v>
      </c>
      <c r="E133" s="64"/>
      <c r="F133" s="209" t="s">
        <v>180</v>
      </c>
      <c r="G133" s="64"/>
      <c r="H133" s="64"/>
      <c r="I133" s="165"/>
      <c r="J133" s="64"/>
      <c r="K133" s="64"/>
      <c r="L133" s="62"/>
      <c r="M133" s="208"/>
      <c r="N133" s="43"/>
      <c r="O133" s="43"/>
      <c r="P133" s="43"/>
      <c r="Q133" s="43"/>
      <c r="R133" s="43"/>
      <c r="S133" s="43"/>
      <c r="T133" s="79"/>
      <c r="AT133" s="25" t="s">
        <v>143</v>
      </c>
      <c r="AU133" s="25" t="s">
        <v>82</v>
      </c>
    </row>
    <row r="134" spans="2:65" s="1" customFormat="1" ht="16.5" customHeight="1">
      <c r="B134" s="42"/>
      <c r="C134" s="194" t="s">
        <v>188</v>
      </c>
      <c r="D134" s="194" t="s">
        <v>134</v>
      </c>
      <c r="E134" s="195" t="s">
        <v>189</v>
      </c>
      <c r="F134" s="196" t="s">
        <v>190</v>
      </c>
      <c r="G134" s="197" t="s">
        <v>92</v>
      </c>
      <c r="H134" s="198">
        <v>12.48</v>
      </c>
      <c r="I134" s="199"/>
      <c r="J134" s="200">
        <f>ROUND(I134*H134,2)</f>
        <v>0</v>
      </c>
      <c r="K134" s="196" t="s">
        <v>138</v>
      </c>
      <c r="L134" s="62"/>
      <c r="M134" s="201" t="s">
        <v>21</v>
      </c>
      <c r="N134" s="202" t="s">
        <v>43</v>
      </c>
      <c r="O134" s="43"/>
      <c r="P134" s="203">
        <f>O134*H134</f>
        <v>0</v>
      </c>
      <c r="Q134" s="203">
        <v>0</v>
      </c>
      <c r="R134" s="203">
        <f>Q134*H134</f>
        <v>0</v>
      </c>
      <c r="S134" s="203">
        <v>0</v>
      </c>
      <c r="T134" s="204">
        <f>S134*H134</f>
        <v>0</v>
      </c>
      <c r="AR134" s="25" t="s">
        <v>139</v>
      </c>
      <c r="AT134" s="25" t="s">
        <v>134</v>
      </c>
      <c r="AU134" s="25" t="s">
        <v>82</v>
      </c>
      <c r="AY134" s="25" t="s">
        <v>132</v>
      </c>
      <c r="BE134" s="205">
        <f>IF(N134="základní",J134,0)</f>
        <v>0</v>
      </c>
      <c r="BF134" s="205">
        <f>IF(N134="snížená",J134,0)</f>
        <v>0</v>
      </c>
      <c r="BG134" s="205">
        <f>IF(N134="zákl. přenesená",J134,0)</f>
        <v>0</v>
      </c>
      <c r="BH134" s="205">
        <f>IF(N134="sníž. přenesená",J134,0)</f>
        <v>0</v>
      </c>
      <c r="BI134" s="205">
        <f>IF(N134="nulová",J134,0)</f>
        <v>0</v>
      </c>
      <c r="BJ134" s="25" t="s">
        <v>80</v>
      </c>
      <c r="BK134" s="205">
        <f>ROUND(I134*H134,2)</f>
        <v>0</v>
      </c>
      <c r="BL134" s="25" t="s">
        <v>139</v>
      </c>
      <c r="BM134" s="25" t="s">
        <v>191</v>
      </c>
    </row>
    <row r="135" spans="2:65" s="1" customFormat="1" ht="27">
      <c r="B135" s="42"/>
      <c r="C135" s="64"/>
      <c r="D135" s="206" t="s">
        <v>141</v>
      </c>
      <c r="E135" s="64"/>
      <c r="F135" s="207" t="s">
        <v>192</v>
      </c>
      <c r="G135" s="64"/>
      <c r="H135" s="64"/>
      <c r="I135" s="165"/>
      <c r="J135" s="64"/>
      <c r="K135" s="64"/>
      <c r="L135" s="62"/>
      <c r="M135" s="208"/>
      <c r="N135" s="43"/>
      <c r="O135" s="43"/>
      <c r="P135" s="43"/>
      <c r="Q135" s="43"/>
      <c r="R135" s="43"/>
      <c r="S135" s="43"/>
      <c r="T135" s="79"/>
      <c r="AT135" s="25" t="s">
        <v>141</v>
      </c>
      <c r="AU135" s="25" t="s">
        <v>82</v>
      </c>
    </row>
    <row r="136" spans="2:65" s="1" customFormat="1" ht="256.5">
      <c r="B136" s="42"/>
      <c r="C136" s="64"/>
      <c r="D136" s="206" t="s">
        <v>143</v>
      </c>
      <c r="E136" s="64"/>
      <c r="F136" s="209" t="s">
        <v>193</v>
      </c>
      <c r="G136" s="64"/>
      <c r="H136" s="64"/>
      <c r="I136" s="165"/>
      <c r="J136" s="64"/>
      <c r="K136" s="64"/>
      <c r="L136" s="62"/>
      <c r="M136" s="208"/>
      <c r="N136" s="43"/>
      <c r="O136" s="43"/>
      <c r="P136" s="43"/>
      <c r="Q136" s="43"/>
      <c r="R136" s="43"/>
      <c r="S136" s="43"/>
      <c r="T136" s="79"/>
      <c r="AT136" s="25" t="s">
        <v>143</v>
      </c>
      <c r="AU136" s="25" t="s">
        <v>82</v>
      </c>
    </row>
    <row r="137" spans="2:65" s="11" customFormat="1" ht="13.5">
      <c r="B137" s="210"/>
      <c r="C137" s="211"/>
      <c r="D137" s="206" t="s">
        <v>145</v>
      </c>
      <c r="E137" s="212" t="s">
        <v>21</v>
      </c>
      <c r="F137" s="213" t="s">
        <v>194</v>
      </c>
      <c r="G137" s="211"/>
      <c r="H137" s="212" t="s">
        <v>21</v>
      </c>
      <c r="I137" s="214"/>
      <c r="J137" s="211"/>
      <c r="K137" s="211"/>
      <c r="L137" s="215"/>
      <c r="M137" s="216"/>
      <c r="N137" s="217"/>
      <c r="O137" s="217"/>
      <c r="P137" s="217"/>
      <c r="Q137" s="217"/>
      <c r="R137" s="217"/>
      <c r="S137" s="217"/>
      <c r="T137" s="218"/>
      <c r="AT137" s="219" t="s">
        <v>145</v>
      </c>
      <c r="AU137" s="219" t="s">
        <v>82</v>
      </c>
      <c r="AV137" s="11" t="s">
        <v>80</v>
      </c>
      <c r="AW137" s="11" t="s">
        <v>35</v>
      </c>
      <c r="AX137" s="11" t="s">
        <v>72</v>
      </c>
      <c r="AY137" s="219" t="s">
        <v>132</v>
      </c>
    </row>
    <row r="138" spans="2:65" s="12" customFormat="1" ht="13.5">
      <c r="B138" s="220"/>
      <c r="C138" s="221"/>
      <c r="D138" s="206" t="s">
        <v>145</v>
      </c>
      <c r="E138" s="222" t="s">
        <v>21</v>
      </c>
      <c r="F138" s="223" t="s">
        <v>195</v>
      </c>
      <c r="G138" s="221"/>
      <c r="H138" s="224">
        <v>5.76</v>
      </c>
      <c r="I138" s="225"/>
      <c r="J138" s="221"/>
      <c r="K138" s="221"/>
      <c r="L138" s="226"/>
      <c r="M138" s="227"/>
      <c r="N138" s="228"/>
      <c r="O138" s="228"/>
      <c r="P138" s="228"/>
      <c r="Q138" s="228"/>
      <c r="R138" s="228"/>
      <c r="S138" s="228"/>
      <c r="T138" s="229"/>
      <c r="AT138" s="230" t="s">
        <v>145</v>
      </c>
      <c r="AU138" s="230" t="s">
        <v>82</v>
      </c>
      <c r="AV138" s="12" t="s">
        <v>82</v>
      </c>
      <c r="AW138" s="12" t="s">
        <v>35</v>
      </c>
      <c r="AX138" s="12" t="s">
        <v>72</v>
      </c>
      <c r="AY138" s="230" t="s">
        <v>132</v>
      </c>
    </row>
    <row r="139" spans="2:65" s="12" customFormat="1" ht="13.5">
      <c r="B139" s="220"/>
      <c r="C139" s="221"/>
      <c r="D139" s="206" t="s">
        <v>145</v>
      </c>
      <c r="E139" s="222" t="s">
        <v>21</v>
      </c>
      <c r="F139" s="223" t="s">
        <v>196</v>
      </c>
      <c r="G139" s="221"/>
      <c r="H139" s="224">
        <v>19.2</v>
      </c>
      <c r="I139" s="225"/>
      <c r="J139" s="221"/>
      <c r="K139" s="221"/>
      <c r="L139" s="226"/>
      <c r="M139" s="227"/>
      <c r="N139" s="228"/>
      <c r="O139" s="228"/>
      <c r="P139" s="228"/>
      <c r="Q139" s="228"/>
      <c r="R139" s="228"/>
      <c r="S139" s="228"/>
      <c r="T139" s="229"/>
      <c r="AT139" s="230" t="s">
        <v>145</v>
      </c>
      <c r="AU139" s="230" t="s">
        <v>82</v>
      </c>
      <c r="AV139" s="12" t="s">
        <v>82</v>
      </c>
      <c r="AW139" s="12" t="s">
        <v>35</v>
      </c>
      <c r="AX139" s="12" t="s">
        <v>72</v>
      </c>
      <c r="AY139" s="230" t="s">
        <v>132</v>
      </c>
    </row>
    <row r="140" spans="2:65" s="14" customFormat="1" ht="13.5">
      <c r="B140" s="242"/>
      <c r="C140" s="243"/>
      <c r="D140" s="206" t="s">
        <v>145</v>
      </c>
      <c r="E140" s="244" t="s">
        <v>21</v>
      </c>
      <c r="F140" s="245" t="s">
        <v>197</v>
      </c>
      <c r="G140" s="243"/>
      <c r="H140" s="246">
        <v>24.96</v>
      </c>
      <c r="I140" s="247"/>
      <c r="J140" s="243"/>
      <c r="K140" s="243"/>
      <c r="L140" s="248"/>
      <c r="M140" s="249"/>
      <c r="N140" s="250"/>
      <c r="O140" s="250"/>
      <c r="P140" s="250"/>
      <c r="Q140" s="250"/>
      <c r="R140" s="250"/>
      <c r="S140" s="250"/>
      <c r="T140" s="251"/>
      <c r="AT140" s="252" t="s">
        <v>145</v>
      </c>
      <c r="AU140" s="252" t="s">
        <v>82</v>
      </c>
      <c r="AV140" s="14" t="s">
        <v>155</v>
      </c>
      <c r="AW140" s="14" t="s">
        <v>35</v>
      </c>
      <c r="AX140" s="14" t="s">
        <v>72</v>
      </c>
      <c r="AY140" s="252" t="s">
        <v>132</v>
      </c>
    </row>
    <row r="141" spans="2:65" s="12" customFormat="1" ht="13.5">
      <c r="B141" s="220"/>
      <c r="C141" s="221"/>
      <c r="D141" s="206" t="s">
        <v>145</v>
      </c>
      <c r="E141" s="222" t="s">
        <v>21</v>
      </c>
      <c r="F141" s="223" t="s">
        <v>198</v>
      </c>
      <c r="G141" s="221"/>
      <c r="H141" s="224">
        <v>12.48</v>
      </c>
      <c r="I141" s="225"/>
      <c r="J141" s="221"/>
      <c r="K141" s="221"/>
      <c r="L141" s="226"/>
      <c r="M141" s="227"/>
      <c r="N141" s="228"/>
      <c r="O141" s="228"/>
      <c r="P141" s="228"/>
      <c r="Q141" s="228"/>
      <c r="R141" s="228"/>
      <c r="S141" s="228"/>
      <c r="T141" s="229"/>
      <c r="AT141" s="230" t="s">
        <v>145</v>
      </c>
      <c r="AU141" s="230" t="s">
        <v>82</v>
      </c>
      <c r="AV141" s="12" t="s">
        <v>82</v>
      </c>
      <c r="AW141" s="12" t="s">
        <v>35</v>
      </c>
      <c r="AX141" s="12" t="s">
        <v>80</v>
      </c>
      <c r="AY141" s="230" t="s">
        <v>132</v>
      </c>
    </row>
    <row r="142" spans="2:65" s="1" customFormat="1" ht="16.5" customHeight="1">
      <c r="B142" s="42"/>
      <c r="C142" s="194" t="s">
        <v>199</v>
      </c>
      <c r="D142" s="194" t="s">
        <v>134</v>
      </c>
      <c r="E142" s="195" t="s">
        <v>200</v>
      </c>
      <c r="F142" s="196" t="s">
        <v>201</v>
      </c>
      <c r="G142" s="197" t="s">
        <v>92</v>
      </c>
      <c r="H142" s="198">
        <v>12.48</v>
      </c>
      <c r="I142" s="199"/>
      <c r="J142" s="200">
        <f>ROUND(I142*H142,2)</f>
        <v>0</v>
      </c>
      <c r="K142" s="196" t="s">
        <v>138</v>
      </c>
      <c r="L142" s="62"/>
      <c r="M142" s="201" t="s">
        <v>21</v>
      </c>
      <c r="N142" s="202" t="s">
        <v>43</v>
      </c>
      <c r="O142" s="43"/>
      <c r="P142" s="203">
        <f>O142*H142</f>
        <v>0</v>
      </c>
      <c r="Q142" s="203">
        <v>0</v>
      </c>
      <c r="R142" s="203">
        <f>Q142*H142</f>
        <v>0</v>
      </c>
      <c r="S142" s="203">
        <v>0</v>
      </c>
      <c r="T142" s="204">
        <f>S142*H142</f>
        <v>0</v>
      </c>
      <c r="AR142" s="25" t="s">
        <v>139</v>
      </c>
      <c r="AT142" s="25" t="s">
        <v>134</v>
      </c>
      <c r="AU142" s="25" t="s">
        <v>82</v>
      </c>
      <c r="AY142" s="25" t="s">
        <v>132</v>
      </c>
      <c r="BE142" s="205">
        <f>IF(N142="základní",J142,0)</f>
        <v>0</v>
      </c>
      <c r="BF142" s="205">
        <f>IF(N142="snížená",J142,0)</f>
        <v>0</v>
      </c>
      <c r="BG142" s="205">
        <f>IF(N142="zákl. přenesená",J142,0)</f>
        <v>0</v>
      </c>
      <c r="BH142" s="205">
        <f>IF(N142="sníž. přenesená",J142,0)</f>
        <v>0</v>
      </c>
      <c r="BI142" s="205">
        <f>IF(N142="nulová",J142,0)</f>
        <v>0</v>
      </c>
      <c r="BJ142" s="25" t="s">
        <v>80</v>
      </c>
      <c r="BK142" s="205">
        <f>ROUND(I142*H142,2)</f>
        <v>0</v>
      </c>
      <c r="BL142" s="25" t="s">
        <v>139</v>
      </c>
      <c r="BM142" s="25" t="s">
        <v>202</v>
      </c>
    </row>
    <row r="143" spans="2:65" s="1" customFormat="1" ht="27">
      <c r="B143" s="42"/>
      <c r="C143" s="64"/>
      <c r="D143" s="206" t="s">
        <v>141</v>
      </c>
      <c r="E143" s="64"/>
      <c r="F143" s="207" t="s">
        <v>203</v>
      </c>
      <c r="G143" s="64"/>
      <c r="H143" s="64"/>
      <c r="I143" s="165"/>
      <c r="J143" s="64"/>
      <c r="K143" s="64"/>
      <c r="L143" s="62"/>
      <c r="M143" s="208"/>
      <c r="N143" s="43"/>
      <c r="O143" s="43"/>
      <c r="P143" s="43"/>
      <c r="Q143" s="43"/>
      <c r="R143" s="43"/>
      <c r="S143" s="43"/>
      <c r="T143" s="79"/>
      <c r="AT143" s="25" t="s">
        <v>141</v>
      </c>
      <c r="AU143" s="25" t="s">
        <v>82</v>
      </c>
    </row>
    <row r="144" spans="2:65" s="1" customFormat="1" ht="256.5">
      <c r="B144" s="42"/>
      <c r="C144" s="64"/>
      <c r="D144" s="206" t="s">
        <v>143</v>
      </c>
      <c r="E144" s="64"/>
      <c r="F144" s="209" t="s">
        <v>193</v>
      </c>
      <c r="G144" s="64"/>
      <c r="H144" s="64"/>
      <c r="I144" s="165"/>
      <c r="J144" s="64"/>
      <c r="K144" s="64"/>
      <c r="L144" s="62"/>
      <c r="M144" s="208"/>
      <c r="N144" s="43"/>
      <c r="O144" s="43"/>
      <c r="P144" s="43"/>
      <c r="Q144" s="43"/>
      <c r="R144" s="43"/>
      <c r="S144" s="43"/>
      <c r="T144" s="79"/>
      <c r="AT144" s="25" t="s">
        <v>143</v>
      </c>
      <c r="AU144" s="25" t="s">
        <v>82</v>
      </c>
    </row>
    <row r="145" spans="2:65" s="1" customFormat="1" ht="16.5" customHeight="1">
      <c r="B145" s="42"/>
      <c r="C145" s="194" t="s">
        <v>204</v>
      </c>
      <c r="D145" s="194" t="s">
        <v>134</v>
      </c>
      <c r="E145" s="195" t="s">
        <v>205</v>
      </c>
      <c r="F145" s="196" t="s">
        <v>206</v>
      </c>
      <c r="G145" s="197" t="s">
        <v>92</v>
      </c>
      <c r="H145" s="198">
        <v>12.48</v>
      </c>
      <c r="I145" s="199"/>
      <c r="J145" s="200">
        <f>ROUND(I145*H145,2)</f>
        <v>0</v>
      </c>
      <c r="K145" s="196" t="s">
        <v>138</v>
      </c>
      <c r="L145" s="62"/>
      <c r="M145" s="201" t="s">
        <v>21</v>
      </c>
      <c r="N145" s="202" t="s">
        <v>43</v>
      </c>
      <c r="O145" s="43"/>
      <c r="P145" s="203">
        <f>O145*H145</f>
        <v>0</v>
      </c>
      <c r="Q145" s="203">
        <v>0</v>
      </c>
      <c r="R145" s="203">
        <f>Q145*H145</f>
        <v>0</v>
      </c>
      <c r="S145" s="203">
        <v>0</v>
      </c>
      <c r="T145" s="204">
        <f>S145*H145</f>
        <v>0</v>
      </c>
      <c r="AR145" s="25" t="s">
        <v>139</v>
      </c>
      <c r="AT145" s="25" t="s">
        <v>134</v>
      </c>
      <c r="AU145" s="25" t="s">
        <v>82</v>
      </c>
      <c r="AY145" s="25" t="s">
        <v>132</v>
      </c>
      <c r="BE145" s="205">
        <f>IF(N145="základní",J145,0)</f>
        <v>0</v>
      </c>
      <c r="BF145" s="205">
        <f>IF(N145="snížená",J145,0)</f>
        <v>0</v>
      </c>
      <c r="BG145" s="205">
        <f>IF(N145="zákl. přenesená",J145,0)</f>
        <v>0</v>
      </c>
      <c r="BH145" s="205">
        <f>IF(N145="sníž. přenesená",J145,0)</f>
        <v>0</v>
      </c>
      <c r="BI145" s="205">
        <f>IF(N145="nulová",J145,0)</f>
        <v>0</v>
      </c>
      <c r="BJ145" s="25" t="s">
        <v>80</v>
      </c>
      <c r="BK145" s="205">
        <f>ROUND(I145*H145,2)</f>
        <v>0</v>
      </c>
      <c r="BL145" s="25" t="s">
        <v>139</v>
      </c>
      <c r="BM145" s="25" t="s">
        <v>207</v>
      </c>
    </row>
    <row r="146" spans="2:65" s="1" customFormat="1" ht="27">
      <c r="B146" s="42"/>
      <c r="C146" s="64"/>
      <c r="D146" s="206" t="s">
        <v>141</v>
      </c>
      <c r="E146" s="64"/>
      <c r="F146" s="207" t="s">
        <v>208</v>
      </c>
      <c r="G146" s="64"/>
      <c r="H146" s="64"/>
      <c r="I146" s="165"/>
      <c r="J146" s="64"/>
      <c r="K146" s="64"/>
      <c r="L146" s="62"/>
      <c r="M146" s="208"/>
      <c r="N146" s="43"/>
      <c r="O146" s="43"/>
      <c r="P146" s="43"/>
      <c r="Q146" s="43"/>
      <c r="R146" s="43"/>
      <c r="S146" s="43"/>
      <c r="T146" s="79"/>
      <c r="AT146" s="25" t="s">
        <v>141</v>
      </c>
      <c r="AU146" s="25" t="s">
        <v>82</v>
      </c>
    </row>
    <row r="147" spans="2:65" s="1" customFormat="1" ht="256.5">
      <c r="B147" s="42"/>
      <c r="C147" s="64"/>
      <c r="D147" s="206" t="s">
        <v>143</v>
      </c>
      <c r="E147" s="64"/>
      <c r="F147" s="209" t="s">
        <v>193</v>
      </c>
      <c r="G147" s="64"/>
      <c r="H147" s="64"/>
      <c r="I147" s="165"/>
      <c r="J147" s="64"/>
      <c r="K147" s="64"/>
      <c r="L147" s="62"/>
      <c r="M147" s="208"/>
      <c r="N147" s="43"/>
      <c r="O147" s="43"/>
      <c r="P147" s="43"/>
      <c r="Q147" s="43"/>
      <c r="R147" s="43"/>
      <c r="S147" s="43"/>
      <c r="T147" s="79"/>
      <c r="AT147" s="25" t="s">
        <v>143</v>
      </c>
      <c r="AU147" s="25" t="s">
        <v>82</v>
      </c>
    </row>
    <row r="148" spans="2:65" s="11" customFormat="1" ht="13.5">
      <c r="B148" s="210"/>
      <c r="C148" s="211"/>
      <c r="D148" s="206" t="s">
        <v>145</v>
      </c>
      <c r="E148" s="212" t="s">
        <v>21</v>
      </c>
      <c r="F148" s="213" t="s">
        <v>194</v>
      </c>
      <c r="G148" s="211"/>
      <c r="H148" s="212" t="s">
        <v>21</v>
      </c>
      <c r="I148" s="214"/>
      <c r="J148" s="211"/>
      <c r="K148" s="211"/>
      <c r="L148" s="215"/>
      <c r="M148" s="216"/>
      <c r="N148" s="217"/>
      <c r="O148" s="217"/>
      <c r="P148" s="217"/>
      <c r="Q148" s="217"/>
      <c r="R148" s="217"/>
      <c r="S148" s="217"/>
      <c r="T148" s="218"/>
      <c r="AT148" s="219" t="s">
        <v>145</v>
      </c>
      <c r="AU148" s="219" t="s">
        <v>82</v>
      </c>
      <c r="AV148" s="11" t="s">
        <v>80</v>
      </c>
      <c r="AW148" s="11" t="s">
        <v>35</v>
      </c>
      <c r="AX148" s="11" t="s">
        <v>72</v>
      </c>
      <c r="AY148" s="219" t="s">
        <v>132</v>
      </c>
    </row>
    <row r="149" spans="2:65" s="12" customFormat="1" ht="13.5">
      <c r="B149" s="220"/>
      <c r="C149" s="221"/>
      <c r="D149" s="206" t="s">
        <v>145</v>
      </c>
      <c r="E149" s="222" t="s">
        <v>21</v>
      </c>
      <c r="F149" s="223" t="s">
        <v>195</v>
      </c>
      <c r="G149" s="221"/>
      <c r="H149" s="224">
        <v>5.76</v>
      </c>
      <c r="I149" s="225"/>
      <c r="J149" s="221"/>
      <c r="K149" s="221"/>
      <c r="L149" s="226"/>
      <c r="M149" s="227"/>
      <c r="N149" s="228"/>
      <c r="O149" s="228"/>
      <c r="P149" s="228"/>
      <c r="Q149" s="228"/>
      <c r="R149" s="228"/>
      <c r="S149" s="228"/>
      <c r="T149" s="229"/>
      <c r="AT149" s="230" t="s">
        <v>145</v>
      </c>
      <c r="AU149" s="230" t="s">
        <v>82</v>
      </c>
      <c r="AV149" s="12" t="s">
        <v>82</v>
      </c>
      <c r="AW149" s="12" t="s">
        <v>35</v>
      </c>
      <c r="AX149" s="12" t="s">
        <v>72</v>
      </c>
      <c r="AY149" s="230" t="s">
        <v>132</v>
      </c>
    </row>
    <row r="150" spans="2:65" s="12" customFormat="1" ht="13.5">
      <c r="B150" s="220"/>
      <c r="C150" s="221"/>
      <c r="D150" s="206" t="s">
        <v>145</v>
      </c>
      <c r="E150" s="222" t="s">
        <v>21</v>
      </c>
      <c r="F150" s="223" t="s">
        <v>196</v>
      </c>
      <c r="G150" s="221"/>
      <c r="H150" s="224">
        <v>19.2</v>
      </c>
      <c r="I150" s="225"/>
      <c r="J150" s="221"/>
      <c r="K150" s="221"/>
      <c r="L150" s="226"/>
      <c r="M150" s="227"/>
      <c r="N150" s="228"/>
      <c r="O150" s="228"/>
      <c r="P150" s="228"/>
      <c r="Q150" s="228"/>
      <c r="R150" s="228"/>
      <c r="S150" s="228"/>
      <c r="T150" s="229"/>
      <c r="AT150" s="230" t="s">
        <v>145</v>
      </c>
      <c r="AU150" s="230" t="s">
        <v>82</v>
      </c>
      <c r="AV150" s="12" t="s">
        <v>82</v>
      </c>
      <c r="AW150" s="12" t="s">
        <v>35</v>
      </c>
      <c r="AX150" s="12" t="s">
        <v>72</v>
      </c>
      <c r="AY150" s="230" t="s">
        <v>132</v>
      </c>
    </row>
    <row r="151" spans="2:65" s="14" customFormat="1" ht="13.5">
      <c r="B151" s="242"/>
      <c r="C151" s="243"/>
      <c r="D151" s="206" t="s">
        <v>145</v>
      </c>
      <c r="E151" s="244" t="s">
        <v>21</v>
      </c>
      <c r="F151" s="245" t="s">
        <v>197</v>
      </c>
      <c r="G151" s="243"/>
      <c r="H151" s="246">
        <v>24.96</v>
      </c>
      <c r="I151" s="247"/>
      <c r="J151" s="243"/>
      <c r="K151" s="243"/>
      <c r="L151" s="248"/>
      <c r="M151" s="249"/>
      <c r="N151" s="250"/>
      <c r="O151" s="250"/>
      <c r="P151" s="250"/>
      <c r="Q151" s="250"/>
      <c r="R151" s="250"/>
      <c r="S151" s="250"/>
      <c r="T151" s="251"/>
      <c r="AT151" s="252" t="s">
        <v>145</v>
      </c>
      <c r="AU151" s="252" t="s">
        <v>82</v>
      </c>
      <c r="AV151" s="14" t="s">
        <v>155</v>
      </c>
      <c r="AW151" s="14" t="s">
        <v>35</v>
      </c>
      <c r="AX151" s="14" t="s">
        <v>72</v>
      </c>
      <c r="AY151" s="252" t="s">
        <v>132</v>
      </c>
    </row>
    <row r="152" spans="2:65" s="12" customFormat="1" ht="13.5">
      <c r="B152" s="220"/>
      <c r="C152" s="221"/>
      <c r="D152" s="206" t="s">
        <v>145</v>
      </c>
      <c r="E152" s="222" t="s">
        <v>21</v>
      </c>
      <c r="F152" s="223" t="s">
        <v>198</v>
      </c>
      <c r="G152" s="221"/>
      <c r="H152" s="224">
        <v>12.48</v>
      </c>
      <c r="I152" s="225"/>
      <c r="J152" s="221"/>
      <c r="K152" s="221"/>
      <c r="L152" s="226"/>
      <c r="M152" s="227"/>
      <c r="N152" s="228"/>
      <c r="O152" s="228"/>
      <c r="P152" s="228"/>
      <c r="Q152" s="228"/>
      <c r="R152" s="228"/>
      <c r="S152" s="228"/>
      <c r="T152" s="229"/>
      <c r="AT152" s="230" t="s">
        <v>145</v>
      </c>
      <c r="AU152" s="230" t="s">
        <v>82</v>
      </c>
      <c r="AV152" s="12" t="s">
        <v>82</v>
      </c>
      <c r="AW152" s="12" t="s">
        <v>35</v>
      </c>
      <c r="AX152" s="12" t="s">
        <v>80</v>
      </c>
      <c r="AY152" s="230" t="s">
        <v>132</v>
      </c>
    </row>
    <row r="153" spans="2:65" s="1" customFormat="1" ht="16.5" customHeight="1">
      <c r="B153" s="42"/>
      <c r="C153" s="194" t="s">
        <v>209</v>
      </c>
      <c r="D153" s="194" t="s">
        <v>134</v>
      </c>
      <c r="E153" s="195" t="s">
        <v>210</v>
      </c>
      <c r="F153" s="196" t="s">
        <v>211</v>
      </c>
      <c r="G153" s="197" t="s">
        <v>92</v>
      </c>
      <c r="H153" s="198">
        <v>12.48</v>
      </c>
      <c r="I153" s="199"/>
      <c r="J153" s="200">
        <f>ROUND(I153*H153,2)</f>
        <v>0</v>
      </c>
      <c r="K153" s="196" t="s">
        <v>138</v>
      </c>
      <c r="L153" s="62"/>
      <c r="M153" s="201" t="s">
        <v>21</v>
      </c>
      <c r="N153" s="202" t="s">
        <v>43</v>
      </c>
      <c r="O153" s="43"/>
      <c r="P153" s="203">
        <f>O153*H153</f>
        <v>0</v>
      </c>
      <c r="Q153" s="203">
        <v>0</v>
      </c>
      <c r="R153" s="203">
        <f>Q153*H153</f>
        <v>0</v>
      </c>
      <c r="S153" s="203">
        <v>0</v>
      </c>
      <c r="T153" s="204">
        <f>S153*H153</f>
        <v>0</v>
      </c>
      <c r="AR153" s="25" t="s">
        <v>139</v>
      </c>
      <c r="AT153" s="25" t="s">
        <v>134</v>
      </c>
      <c r="AU153" s="25" t="s">
        <v>82</v>
      </c>
      <c r="AY153" s="25" t="s">
        <v>132</v>
      </c>
      <c r="BE153" s="205">
        <f>IF(N153="základní",J153,0)</f>
        <v>0</v>
      </c>
      <c r="BF153" s="205">
        <f>IF(N153="snížená",J153,0)</f>
        <v>0</v>
      </c>
      <c r="BG153" s="205">
        <f>IF(N153="zákl. přenesená",J153,0)</f>
        <v>0</v>
      </c>
      <c r="BH153" s="205">
        <f>IF(N153="sníž. přenesená",J153,0)</f>
        <v>0</v>
      </c>
      <c r="BI153" s="205">
        <f>IF(N153="nulová",J153,0)</f>
        <v>0</v>
      </c>
      <c r="BJ153" s="25" t="s">
        <v>80</v>
      </c>
      <c r="BK153" s="205">
        <f>ROUND(I153*H153,2)</f>
        <v>0</v>
      </c>
      <c r="BL153" s="25" t="s">
        <v>139</v>
      </c>
      <c r="BM153" s="25" t="s">
        <v>212</v>
      </c>
    </row>
    <row r="154" spans="2:65" s="1" customFormat="1" ht="27">
      <c r="B154" s="42"/>
      <c r="C154" s="64"/>
      <c r="D154" s="206" t="s">
        <v>141</v>
      </c>
      <c r="E154" s="64"/>
      <c r="F154" s="207" t="s">
        <v>213</v>
      </c>
      <c r="G154" s="64"/>
      <c r="H154" s="64"/>
      <c r="I154" s="165"/>
      <c r="J154" s="64"/>
      <c r="K154" s="64"/>
      <c r="L154" s="62"/>
      <c r="M154" s="208"/>
      <c r="N154" s="43"/>
      <c r="O154" s="43"/>
      <c r="P154" s="43"/>
      <c r="Q154" s="43"/>
      <c r="R154" s="43"/>
      <c r="S154" s="43"/>
      <c r="T154" s="79"/>
      <c r="AT154" s="25" t="s">
        <v>141</v>
      </c>
      <c r="AU154" s="25" t="s">
        <v>82</v>
      </c>
    </row>
    <row r="155" spans="2:65" s="1" customFormat="1" ht="256.5">
      <c r="B155" s="42"/>
      <c r="C155" s="64"/>
      <c r="D155" s="206" t="s">
        <v>143</v>
      </c>
      <c r="E155" s="64"/>
      <c r="F155" s="209" t="s">
        <v>193</v>
      </c>
      <c r="G155" s="64"/>
      <c r="H155" s="64"/>
      <c r="I155" s="165"/>
      <c r="J155" s="64"/>
      <c r="K155" s="64"/>
      <c r="L155" s="62"/>
      <c r="M155" s="208"/>
      <c r="N155" s="43"/>
      <c r="O155" s="43"/>
      <c r="P155" s="43"/>
      <c r="Q155" s="43"/>
      <c r="R155" s="43"/>
      <c r="S155" s="43"/>
      <c r="T155" s="79"/>
      <c r="AT155" s="25" t="s">
        <v>143</v>
      </c>
      <c r="AU155" s="25" t="s">
        <v>82</v>
      </c>
    </row>
    <row r="156" spans="2:65" s="1" customFormat="1" ht="16.5" customHeight="1">
      <c r="B156" s="42"/>
      <c r="C156" s="194" t="s">
        <v>214</v>
      </c>
      <c r="D156" s="194" t="s">
        <v>134</v>
      </c>
      <c r="E156" s="195" t="s">
        <v>215</v>
      </c>
      <c r="F156" s="196" t="s">
        <v>216</v>
      </c>
      <c r="G156" s="197" t="s">
        <v>92</v>
      </c>
      <c r="H156" s="198">
        <v>19.2</v>
      </c>
      <c r="I156" s="199"/>
      <c r="J156" s="200">
        <f>ROUND(I156*H156,2)</f>
        <v>0</v>
      </c>
      <c r="K156" s="196" t="s">
        <v>138</v>
      </c>
      <c r="L156" s="62"/>
      <c r="M156" s="201" t="s">
        <v>21</v>
      </c>
      <c r="N156" s="202" t="s">
        <v>43</v>
      </c>
      <c r="O156" s="43"/>
      <c r="P156" s="203">
        <f>O156*H156</f>
        <v>0</v>
      </c>
      <c r="Q156" s="203">
        <v>0</v>
      </c>
      <c r="R156" s="203">
        <f>Q156*H156</f>
        <v>0</v>
      </c>
      <c r="S156" s="203">
        <v>0</v>
      </c>
      <c r="T156" s="204">
        <f>S156*H156</f>
        <v>0</v>
      </c>
      <c r="AR156" s="25" t="s">
        <v>139</v>
      </c>
      <c r="AT156" s="25" t="s">
        <v>134</v>
      </c>
      <c r="AU156" s="25" t="s">
        <v>82</v>
      </c>
      <c r="AY156" s="25" t="s">
        <v>132</v>
      </c>
      <c r="BE156" s="205">
        <f>IF(N156="základní",J156,0)</f>
        <v>0</v>
      </c>
      <c r="BF156" s="205">
        <f>IF(N156="snížená",J156,0)</f>
        <v>0</v>
      </c>
      <c r="BG156" s="205">
        <f>IF(N156="zákl. přenesená",J156,0)</f>
        <v>0</v>
      </c>
      <c r="BH156" s="205">
        <f>IF(N156="sníž. přenesená",J156,0)</f>
        <v>0</v>
      </c>
      <c r="BI156" s="205">
        <f>IF(N156="nulová",J156,0)</f>
        <v>0</v>
      </c>
      <c r="BJ156" s="25" t="s">
        <v>80</v>
      </c>
      <c r="BK156" s="205">
        <f>ROUND(I156*H156,2)</f>
        <v>0</v>
      </c>
      <c r="BL156" s="25" t="s">
        <v>139</v>
      </c>
      <c r="BM156" s="25" t="s">
        <v>217</v>
      </c>
    </row>
    <row r="157" spans="2:65" s="1" customFormat="1" ht="27">
      <c r="B157" s="42"/>
      <c r="C157" s="64"/>
      <c r="D157" s="206" t="s">
        <v>141</v>
      </c>
      <c r="E157" s="64"/>
      <c r="F157" s="207" t="s">
        <v>218</v>
      </c>
      <c r="G157" s="64"/>
      <c r="H157" s="64"/>
      <c r="I157" s="165"/>
      <c r="J157" s="64"/>
      <c r="K157" s="64"/>
      <c r="L157" s="62"/>
      <c r="M157" s="208"/>
      <c r="N157" s="43"/>
      <c r="O157" s="43"/>
      <c r="P157" s="43"/>
      <c r="Q157" s="43"/>
      <c r="R157" s="43"/>
      <c r="S157" s="43"/>
      <c r="T157" s="79"/>
      <c r="AT157" s="25" t="s">
        <v>141</v>
      </c>
      <c r="AU157" s="25" t="s">
        <v>82</v>
      </c>
    </row>
    <row r="158" spans="2:65" s="1" customFormat="1" ht="409.5">
      <c r="B158" s="42"/>
      <c r="C158" s="64"/>
      <c r="D158" s="206" t="s">
        <v>143</v>
      </c>
      <c r="E158" s="64"/>
      <c r="F158" s="253" t="s">
        <v>219</v>
      </c>
      <c r="G158" s="64"/>
      <c r="H158" s="64"/>
      <c r="I158" s="165"/>
      <c r="J158" s="64"/>
      <c r="K158" s="64"/>
      <c r="L158" s="62"/>
      <c r="M158" s="208"/>
      <c r="N158" s="43"/>
      <c r="O158" s="43"/>
      <c r="P158" s="43"/>
      <c r="Q158" s="43"/>
      <c r="R158" s="43"/>
      <c r="S158" s="43"/>
      <c r="T158" s="79"/>
      <c r="AT158" s="25" t="s">
        <v>143</v>
      </c>
      <c r="AU158" s="25" t="s">
        <v>82</v>
      </c>
    </row>
    <row r="159" spans="2:65" s="11" customFormat="1" ht="13.5">
      <c r="B159" s="210"/>
      <c r="C159" s="211"/>
      <c r="D159" s="206" t="s">
        <v>145</v>
      </c>
      <c r="E159" s="212" t="s">
        <v>21</v>
      </c>
      <c r="F159" s="213" t="s">
        <v>220</v>
      </c>
      <c r="G159" s="211"/>
      <c r="H159" s="212" t="s">
        <v>21</v>
      </c>
      <c r="I159" s="214"/>
      <c r="J159" s="211"/>
      <c r="K159" s="211"/>
      <c r="L159" s="215"/>
      <c r="M159" s="216"/>
      <c r="N159" s="217"/>
      <c r="O159" s="217"/>
      <c r="P159" s="217"/>
      <c r="Q159" s="217"/>
      <c r="R159" s="217"/>
      <c r="S159" s="217"/>
      <c r="T159" s="218"/>
      <c r="AT159" s="219" t="s">
        <v>145</v>
      </c>
      <c r="AU159" s="219" t="s">
        <v>82</v>
      </c>
      <c r="AV159" s="11" t="s">
        <v>80</v>
      </c>
      <c r="AW159" s="11" t="s">
        <v>35</v>
      </c>
      <c r="AX159" s="11" t="s">
        <v>72</v>
      </c>
      <c r="AY159" s="219" t="s">
        <v>132</v>
      </c>
    </row>
    <row r="160" spans="2:65" s="12" customFormat="1" ht="13.5">
      <c r="B160" s="220"/>
      <c r="C160" s="221"/>
      <c r="D160" s="206" t="s">
        <v>145</v>
      </c>
      <c r="E160" s="222" t="s">
        <v>21</v>
      </c>
      <c r="F160" s="223" t="s">
        <v>221</v>
      </c>
      <c r="G160" s="221"/>
      <c r="H160" s="224">
        <v>19.2</v>
      </c>
      <c r="I160" s="225"/>
      <c r="J160" s="221"/>
      <c r="K160" s="221"/>
      <c r="L160" s="226"/>
      <c r="M160" s="227"/>
      <c r="N160" s="228"/>
      <c r="O160" s="228"/>
      <c r="P160" s="228"/>
      <c r="Q160" s="228"/>
      <c r="R160" s="228"/>
      <c r="S160" s="228"/>
      <c r="T160" s="229"/>
      <c r="AT160" s="230" t="s">
        <v>145</v>
      </c>
      <c r="AU160" s="230" t="s">
        <v>82</v>
      </c>
      <c r="AV160" s="12" t="s">
        <v>82</v>
      </c>
      <c r="AW160" s="12" t="s">
        <v>35</v>
      </c>
      <c r="AX160" s="12" t="s">
        <v>72</v>
      </c>
      <c r="AY160" s="230" t="s">
        <v>132</v>
      </c>
    </row>
    <row r="161" spans="2:65" s="13" customFormat="1" ht="13.5">
      <c r="B161" s="231"/>
      <c r="C161" s="232"/>
      <c r="D161" s="206" t="s">
        <v>145</v>
      </c>
      <c r="E161" s="233" t="s">
        <v>21</v>
      </c>
      <c r="F161" s="234" t="s">
        <v>148</v>
      </c>
      <c r="G161" s="232"/>
      <c r="H161" s="235">
        <v>19.2</v>
      </c>
      <c r="I161" s="236"/>
      <c r="J161" s="232"/>
      <c r="K161" s="232"/>
      <c r="L161" s="237"/>
      <c r="M161" s="238"/>
      <c r="N161" s="239"/>
      <c r="O161" s="239"/>
      <c r="P161" s="239"/>
      <c r="Q161" s="239"/>
      <c r="R161" s="239"/>
      <c r="S161" s="239"/>
      <c r="T161" s="240"/>
      <c r="AT161" s="241" t="s">
        <v>145</v>
      </c>
      <c r="AU161" s="241" t="s">
        <v>82</v>
      </c>
      <c r="AV161" s="13" t="s">
        <v>139</v>
      </c>
      <c r="AW161" s="13" t="s">
        <v>35</v>
      </c>
      <c r="AX161" s="13" t="s">
        <v>80</v>
      </c>
      <c r="AY161" s="241" t="s">
        <v>132</v>
      </c>
    </row>
    <row r="162" spans="2:65" s="1" customFormat="1" ht="16.5" customHeight="1">
      <c r="B162" s="42"/>
      <c r="C162" s="194" t="s">
        <v>222</v>
      </c>
      <c r="D162" s="194" t="s">
        <v>134</v>
      </c>
      <c r="E162" s="195" t="s">
        <v>223</v>
      </c>
      <c r="F162" s="196" t="s">
        <v>224</v>
      </c>
      <c r="G162" s="197" t="s">
        <v>92</v>
      </c>
      <c r="H162" s="198">
        <v>4.32</v>
      </c>
      <c r="I162" s="199"/>
      <c r="J162" s="200">
        <f>ROUND(I162*H162,2)</f>
        <v>0</v>
      </c>
      <c r="K162" s="196" t="s">
        <v>138</v>
      </c>
      <c r="L162" s="62"/>
      <c r="M162" s="201" t="s">
        <v>21</v>
      </c>
      <c r="N162" s="202" t="s">
        <v>43</v>
      </c>
      <c r="O162" s="43"/>
      <c r="P162" s="203">
        <f>O162*H162</f>
        <v>0</v>
      </c>
      <c r="Q162" s="203">
        <v>0</v>
      </c>
      <c r="R162" s="203">
        <f>Q162*H162</f>
        <v>0</v>
      </c>
      <c r="S162" s="203">
        <v>0</v>
      </c>
      <c r="T162" s="204">
        <f>S162*H162</f>
        <v>0</v>
      </c>
      <c r="AR162" s="25" t="s">
        <v>139</v>
      </c>
      <c r="AT162" s="25" t="s">
        <v>134</v>
      </c>
      <c r="AU162" s="25" t="s">
        <v>82</v>
      </c>
      <c r="AY162" s="25" t="s">
        <v>132</v>
      </c>
      <c r="BE162" s="205">
        <f>IF(N162="základní",J162,0)</f>
        <v>0</v>
      </c>
      <c r="BF162" s="205">
        <f>IF(N162="snížená",J162,0)</f>
        <v>0</v>
      </c>
      <c r="BG162" s="205">
        <f>IF(N162="zákl. přenesená",J162,0)</f>
        <v>0</v>
      </c>
      <c r="BH162" s="205">
        <f>IF(N162="sníž. přenesená",J162,0)</f>
        <v>0</v>
      </c>
      <c r="BI162" s="205">
        <f>IF(N162="nulová",J162,0)</f>
        <v>0</v>
      </c>
      <c r="BJ162" s="25" t="s">
        <v>80</v>
      </c>
      <c r="BK162" s="205">
        <f>ROUND(I162*H162,2)</f>
        <v>0</v>
      </c>
      <c r="BL162" s="25" t="s">
        <v>139</v>
      </c>
      <c r="BM162" s="25" t="s">
        <v>225</v>
      </c>
    </row>
    <row r="163" spans="2:65" s="1" customFormat="1" ht="40.5">
      <c r="B163" s="42"/>
      <c r="C163" s="64"/>
      <c r="D163" s="206" t="s">
        <v>141</v>
      </c>
      <c r="E163" s="64"/>
      <c r="F163" s="207" t="s">
        <v>226</v>
      </c>
      <c r="G163" s="64"/>
      <c r="H163" s="64"/>
      <c r="I163" s="165"/>
      <c r="J163" s="64"/>
      <c r="K163" s="64"/>
      <c r="L163" s="62"/>
      <c r="M163" s="208"/>
      <c r="N163" s="43"/>
      <c r="O163" s="43"/>
      <c r="P163" s="43"/>
      <c r="Q163" s="43"/>
      <c r="R163" s="43"/>
      <c r="S163" s="43"/>
      <c r="T163" s="79"/>
      <c r="AT163" s="25" t="s">
        <v>141</v>
      </c>
      <c r="AU163" s="25" t="s">
        <v>82</v>
      </c>
    </row>
    <row r="164" spans="2:65" s="1" customFormat="1" ht="135">
      <c r="B164" s="42"/>
      <c r="C164" s="64"/>
      <c r="D164" s="206" t="s">
        <v>143</v>
      </c>
      <c r="E164" s="64"/>
      <c r="F164" s="209" t="s">
        <v>227</v>
      </c>
      <c r="G164" s="64"/>
      <c r="H164" s="64"/>
      <c r="I164" s="165"/>
      <c r="J164" s="64"/>
      <c r="K164" s="64"/>
      <c r="L164" s="62"/>
      <c r="M164" s="208"/>
      <c r="N164" s="43"/>
      <c r="O164" s="43"/>
      <c r="P164" s="43"/>
      <c r="Q164" s="43"/>
      <c r="R164" s="43"/>
      <c r="S164" s="43"/>
      <c r="T164" s="79"/>
      <c r="AT164" s="25" t="s">
        <v>143</v>
      </c>
      <c r="AU164" s="25" t="s">
        <v>82</v>
      </c>
    </row>
    <row r="165" spans="2:65" s="11" customFormat="1" ht="13.5">
      <c r="B165" s="210"/>
      <c r="C165" s="211"/>
      <c r="D165" s="206" t="s">
        <v>145</v>
      </c>
      <c r="E165" s="212" t="s">
        <v>21</v>
      </c>
      <c r="F165" s="213" t="s">
        <v>228</v>
      </c>
      <c r="G165" s="211"/>
      <c r="H165" s="212" t="s">
        <v>21</v>
      </c>
      <c r="I165" s="214"/>
      <c r="J165" s="211"/>
      <c r="K165" s="211"/>
      <c r="L165" s="215"/>
      <c r="M165" s="216"/>
      <c r="N165" s="217"/>
      <c r="O165" s="217"/>
      <c r="P165" s="217"/>
      <c r="Q165" s="217"/>
      <c r="R165" s="217"/>
      <c r="S165" s="217"/>
      <c r="T165" s="218"/>
      <c r="AT165" s="219" t="s">
        <v>145</v>
      </c>
      <c r="AU165" s="219" t="s">
        <v>82</v>
      </c>
      <c r="AV165" s="11" t="s">
        <v>80</v>
      </c>
      <c r="AW165" s="11" t="s">
        <v>35</v>
      </c>
      <c r="AX165" s="11" t="s">
        <v>72</v>
      </c>
      <c r="AY165" s="219" t="s">
        <v>132</v>
      </c>
    </row>
    <row r="166" spans="2:65" s="12" customFormat="1" ht="13.5">
      <c r="B166" s="220"/>
      <c r="C166" s="221"/>
      <c r="D166" s="206" t="s">
        <v>145</v>
      </c>
      <c r="E166" s="222" t="s">
        <v>21</v>
      </c>
      <c r="F166" s="223" t="s">
        <v>229</v>
      </c>
      <c r="G166" s="221"/>
      <c r="H166" s="224">
        <v>4.32</v>
      </c>
      <c r="I166" s="225"/>
      <c r="J166" s="221"/>
      <c r="K166" s="221"/>
      <c r="L166" s="226"/>
      <c r="M166" s="227"/>
      <c r="N166" s="228"/>
      <c r="O166" s="228"/>
      <c r="P166" s="228"/>
      <c r="Q166" s="228"/>
      <c r="R166" s="228"/>
      <c r="S166" s="228"/>
      <c r="T166" s="229"/>
      <c r="AT166" s="230" t="s">
        <v>145</v>
      </c>
      <c r="AU166" s="230" t="s">
        <v>82</v>
      </c>
      <c r="AV166" s="12" t="s">
        <v>82</v>
      </c>
      <c r="AW166" s="12" t="s">
        <v>35</v>
      </c>
      <c r="AX166" s="12" t="s">
        <v>72</v>
      </c>
      <c r="AY166" s="230" t="s">
        <v>132</v>
      </c>
    </row>
    <row r="167" spans="2:65" s="13" customFormat="1" ht="13.5">
      <c r="B167" s="231"/>
      <c r="C167" s="232"/>
      <c r="D167" s="206" t="s">
        <v>145</v>
      </c>
      <c r="E167" s="233" t="s">
        <v>21</v>
      </c>
      <c r="F167" s="234" t="s">
        <v>148</v>
      </c>
      <c r="G167" s="232"/>
      <c r="H167" s="235">
        <v>4.32</v>
      </c>
      <c r="I167" s="236"/>
      <c r="J167" s="232"/>
      <c r="K167" s="232"/>
      <c r="L167" s="237"/>
      <c r="M167" s="238"/>
      <c r="N167" s="239"/>
      <c r="O167" s="239"/>
      <c r="P167" s="239"/>
      <c r="Q167" s="239"/>
      <c r="R167" s="239"/>
      <c r="S167" s="239"/>
      <c r="T167" s="240"/>
      <c r="AT167" s="241" t="s">
        <v>145</v>
      </c>
      <c r="AU167" s="241" t="s">
        <v>82</v>
      </c>
      <c r="AV167" s="13" t="s">
        <v>139</v>
      </c>
      <c r="AW167" s="13" t="s">
        <v>35</v>
      </c>
      <c r="AX167" s="13" t="s">
        <v>80</v>
      </c>
      <c r="AY167" s="241" t="s">
        <v>132</v>
      </c>
    </row>
    <row r="168" spans="2:65" s="1" customFormat="1" ht="16.5" customHeight="1">
      <c r="B168" s="42"/>
      <c r="C168" s="254" t="s">
        <v>230</v>
      </c>
      <c r="D168" s="254" t="s">
        <v>231</v>
      </c>
      <c r="E168" s="255" t="s">
        <v>232</v>
      </c>
      <c r="F168" s="256" t="s">
        <v>233</v>
      </c>
      <c r="G168" s="257" t="s">
        <v>234</v>
      </c>
      <c r="H168" s="258">
        <v>8.64</v>
      </c>
      <c r="I168" s="259"/>
      <c r="J168" s="260">
        <f>ROUND(I168*H168,2)</f>
        <v>0</v>
      </c>
      <c r="K168" s="256" t="s">
        <v>138</v>
      </c>
      <c r="L168" s="261"/>
      <c r="M168" s="262" t="s">
        <v>21</v>
      </c>
      <c r="N168" s="263" t="s">
        <v>43</v>
      </c>
      <c r="O168" s="43"/>
      <c r="P168" s="203">
        <f>O168*H168</f>
        <v>0</v>
      </c>
      <c r="Q168" s="203">
        <v>1</v>
      </c>
      <c r="R168" s="203">
        <f>Q168*H168</f>
        <v>8.64</v>
      </c>
      <c r="S168" s="203">
        <v>0</v>
      </c>
      <c r="T168" s="204">
        <f>S168*H168</f>
        <v>0</v>
      </c>
      <c r="AR168" s="25" t="s">
        <v>188</v>
      </c>
      <c r="AT168" s="25" t="s">
        <v>231</v>
      </c>
      <c r="AU168" s="25" t="s">
        <v>82</v>
      </c>
      <c r="AY168" s="25" t="s">
        <v>132</v>
      </c>
      <c r="BE168" s="205">
        <f>IF(N168="základní",J168,0)</f>
        <v>0</v>
      </c>
      <c r="BF168" s="205">
        <f>IF(N168="snížená",J168,0)</f>
        <v>0</v>
      </c>
      <c r="BG168" s="205">
        <f>IF(N168="zákl. přenesená",J168,0)</f>
        <v>0</v>
      </c>
      <c r="BH168" s="205">
        <f>IF(N168="sníž. přenesená",J168,0)</f>
        <v>0</v>
      </c>
      <c r="BI168" s="205">
        <f>IF(N168="nulová",J168,0)</f>
        <v>0</v>
      </c>
      <c r="BJ168" s="25" t="s">
        <v>80</v>
      </c>
      <c r="BK168" s="205">
        <f>ROUND(I168*H168,2)</f>
        <v>0</v>
      </c>
      <c r="BL168" s="25" t="s">
        <v>139</v>
      </c>
      <c r="BM168" s="25" t="s">
        <v>235</v>
      </c>
    </row>
    <row r="169" spans="2:65" s="1" customFormat="1" ht="13.5">
      <c r="B169" s="42"/>
      <c r="C169" s="64"/>
      <c r="D169" s="206" t="s">
        <v>141</v>
      </c>
      <c r="E169" s="64"/>
      <c r="F169" s="207" t="s">
        <v>233</v>
      </c>
      <c r="G169" s="64"/>
      <c r="H169" s="64"/>
      <c r="I169" s="165"/>
      <c r="J169" s="64"/>
      <c r="K169" s="64"/>
      <c r="L169" s="62"/>
      <c r="M169" s="208"/>
      <c r="N169" s="43"/>
      <c r="O169" s="43"/>
      <c r="P169" s="43"/>
      <c r="Q169" s="43"/>
      <c r="R169" s="43"/>
      <c r="S169" s="43"/>
      <c r="T169" s="79"/>
      <c r="AT169" s="25" t="s">
        <v>141</v>
      </c>
      <c r="AU169" s="25" t="s">
        <v>82</v>
      </c>
    </row>
    <row r="170" spans="2:65" s="12" customFormat="1" ht="13.5">
      <c r="B170" s="220"/>
      <c r="C170" s="221"/>
      <c r="D170" s="206" t="s">
        <v>145</v>
      </c>
      <c r="E170" s="221"/>
      <c r="F170" s="223" t="s">
        <v>236</v>
      </c>
      <c r="G170" s="221"/>
      <c r="H170" s="224">
        <v>8.64</v>
      </c>
      <c r="I170" s="225"/>
      <c r="J170" s="221"/>
      <c r="K170" s="221"/>
      <c r="L170" s="226"/>
      <c r="M170" s="227"/>
      <c r="N170" s="228"/>
      <c r="O170" s="228"/>
      <c r="P170" s="228"/>
      <c r="Q170" s="228"/>
      <c r="R170" s="228"/>
      <c r="S170" s="228"/>
      <c r="T170" s="229"/>
      <c r="AT170" s="230" t="s">
        <v>145</v>
      </c>
      <c r="AU170" s="230" t="s">
        <v>82</v>
      </c>
      <c r="AV170" s="12" t="s">
        <v>82</v>
      </c>
      <c r="AW170" s="12" t="s">
        <v>6</v>
      </c>
      <c r="AX170" s="12" t="s">
        <v>80</v>
      </c>
      <c r="AY170" s="230" t="s">
        <v>132</v>
      </c>
    </row>
    <row r="171" spans="2:65" s="1" customFormat="1" ht="16.5" customHeight="1">
      <c r="B171" s="42"/>
      <c r="C171" s="194" t="s">
        <v>10</v>
      </c>
      <c r="D171" s="194" t="s">
        <v>134</v>
      </c>
      <c r="E171" s="195" t="s">
        <v>237</v>
      </c>
      <c r="F171" s="196" t="s">
        <v>238</v>
      </c>
      <c r="G171" s="197" t="s">
        <v>137</v>
      </c>
      <c r="H171" s="198">
        <v>425</v>
      </c>
      <c r="I171" s="199"/>
      <c r="J171" s="200">
        <f>ROUND(I171*H171,2)</f>
        <v>0</v>
      </c>
      <c r="K171" s="196" t="s">
        <v>138</v>
      </c>
      <c r="L171" s="62"/>
      <c r="M171" s="201" t="s">
        <v>21</v>
      </c>
      <c r="N171" s="202" t="s">
        <v>43</v>
      </c>
      <c r="O171" s="43"/>
      <c r="P171" s="203">
        <f>O171*H171</f>
        <v>0</v>
      </c>
      <c r="Q171" s="203">
        <v>0</v>
      </c>
      <c r="R171" s="203">
        <f>Q171*H171</f>
        <v>0</v>
      </c>
      <c r="S171" s="203">
        <v>0</v>
      </c>
      <c r="T171" s="204">
        <f>S171*H171</f>
        <v>0</v>
      </c>
      <c r="AR171" s="25" t="s">
        <v>139</v>
      </c>
      <c r="AT171" s="25" t="s">
        <v>134</v>
      </c>
      <c r="AU171" s="25" t="s">
        <v>82</v>
      </c>
      <c r="AY171" s="25" t="s">
        <v>132</v>
      </c>
      <c r="BE171" s="205">
        <f>IF(N171="základní",J171,0)</f>
        <v>0</v>
      </c>
      <c r="BF171" s="205">
        <f>IF(N171="snížená",J171,0)</f>
        <v>0</v>
      </c>
      <c r="BG171" s="205">
        <f>IF(N171="zákl. přenesená",J171,0)</f>
        <v>0</v>
      </c>
      <c r="BH171" s="205">
        <f>IF(N171="sníž. přenesená",J171,0)</f>
        <v>0</v>
      </c>
      <c r="BI171" s="205">
        <f>IF(N171="nulová",J171,0)</f>
        <v>0</v>
      </c>
      <c r="BJ171" s="25" t="s">
        <v>80</v>
      </c>
      <c r="BK171" s="205">
        <f>ROUND(I171*H171,2)</f>
        <v>0</v>
      </c>
      <c r="BL171" s="25" t="s">
        <v>139</v>
      </c>
      <c r="BM171" s="25" t="s">
        <v>239</v>
      </c>
    </row>
    <row r="172" spans="2:65" s="1" customFormat="1" ht="13.5">
      <c r="B172" s="42"/>
      <c r="C172" s="64"/>
      <c r="D172" s="206" t="s">
        <v>141</v>
      </c>
      <c r="E172" s="64"/>
      <c r="F172" s="207" t="s">
        <v>240</v>
      </c>
      <c r="G172" s="64"/>
      <c r="H172" s="64"/>
      <c r="I172" s="165"/>
      <c r="J172" s="64"/>
      <c r="K172" s="64"/>
      <c r="L172" s="62"/>
      <c r="M172" s="208"/>
      <c r="N172" s="43"/>
      <c r="O172" s="43"/>
      <c r="P172" s="43"/>
      <c r="Q172" s="43"/>
      <c r="R172" s="43"/>
      <c r="S172" s="43"/>
      <c r="T172" s="79"/>
      <c r="AT172" s="25" t="s">
        <v>141</v>
      </c>
      <c r="AU172" s="25" t="s">
        <v>82</v>
      </c>
    </row>
    <row r="173" spans="2:65" s="1" customFormat="1" ht="216">
      <c r="B173" s="42"/>
      <c r="C173" s="64"/>
      <c r="D173" s="206" t="s">
        <v>143</v>
      </c>
      <c r="E173" s="64"/>
      <c r="F173" s="209" t="s">
        <v>241</v>
      </c>
      <c r="G173" s="64"/>
      <c r="H173" s="64"/>
      <c r="I173" s="165"/>
      <c r="J173" s="64"/>
      <c r="K173" s="64"/>
      <c r="L173" s="62"/>
      <c r="M173" s="208"/>
      <c r="N173" s="43"/>
      <c r="O173" s="43"/>
      <c r="P173" s="43"/>
      <c r="Q173" s="43"/>
      <c r="R173" s="43"/>
      <c r="S173" s="43"/>
      <c r="T173" s="79"/>
      <c r="AT173" s="25" t="s">
        <v>143</v>
      </c>
      <c r="AU173" s="25" t="s">
        <v>82</v>
      </c>
    </row>
    <row r="174" spans="2:65" s="11" customFormat="1" ht="13.5">
      <c r="B174" s="210"/>
      <c r="C174" s="211"/>
      <c r="D174" s="206" t="s">
        <v>145</v>
      </c>
      <c r="E174" s="212" t="s">
        <v>21</v>
      </c>
      <c r="F174" s="213" t="s">
        <v>172</v>
      </c>
      <c r="G174" s="211"/>
      <c r="H174" s="212" t="s">
        <v>21</v>
      </c>
      <c r="I174" s="214"/>
      <c r="J174" s="211"/>
      <c r="K174" s="211"/>
      <c r="L174" s="215"/>
      <c r="M174" s="216"/>
      <c r="N174" s="217"/>
      <c r="O174" s="217"/>
      <c r="P174" s="217"/>
      <c r="Q174" s="217"/>
      <c r="R174" s="217"/>
      <c r="S174" s="217"/>
      <c r="T174" s="218"/>
      <c r="AT174" s="219" t="s">
        <v>145</v>
      </c>
      <c r="AU174" s="219" t="s">
        <v>82</v>
      </c>
      <c r="AV174" s="11" t="s">
        <v>80</v>
      </c>
      <c r="AW174" s="11" t="s">
        <v>35</v>
      </c>
      <c r="AX174" s="11" t="s">
        <v>72</v>
      </c>
      <c r="AY174" s="219" t="s">
        <v>132</v>
      </c>
    </row>
    <row r="175" spans="2:65" s="12" customFormat="1" ht="13.5">
      <c r="B175" s="220"/>
      <c r="C175" s="221"/>
      <c r="D175" s="206" t="s">
        <v>145</v>
      </c>
      <c r="E175" s="222" t="s">
        <v>21</v>
      </c>
      <c r="F175" s="223" t="s">
        <v>242</v>
      </c>
      <c r="G175" s="221"/>
      <c r="H175" s="224">
        <v>425</v>
      </c>
      <c r="I175" s="225"/>
      <c r="J175" s="221"/>
      <c r="K175" s="221"/>
      <c r="L175" s="226"/>
      <c r="M175" s="227"/>
      <c r="N175" s="228"/>
      <c r="O175" s="228"/>
      <c r="P175" s="228"/>
      <c r="Q175" s="228"/>
      <c r="R175" s="228"/>
      <c r="S175" s="228"/>
      <c r="T175" s="229"/>
      <c r="AT175" s="230" t="s">
        <v>145</v>
      </c>
      <c r="AU175" s="230" t="s">
        <v>82</v>
      </c>
      <c r="AV175" s="12" t="s">
        <v>82</v>
      </c>
      <c r="AW175" s="12" t="s">
        <v>35</v>
      </c>
      <c r="AX175" s="12" t="s">
        <v>72</v>
      </c>
      <c r="AY175" s="230" t="s">
        <v>132</v>
      </c>
    </row>
    <row r="176" spans="2:65" s="13" customFormat="1" ht="13.5">
      <c r="B176" s="231"/>
      <c r="C176" s="232"/>
      <c r="D176" s="206" t="s">
        <v>145</v>
      </c>
      <c r="E176" s="233" t="s">
        <v>21</v>
      </c>
      <c r="F176" s="234" t="s">
        <v>148</v>
      </c>
      <c r="G176" s="232"/>
      <c r="H176" s="235">
        <v>425</v>
      </c>
      <c r="I176" s="236"/>
      <c r="J176" s="232"/>
      <c r="K176" s="232"/>
      <c r="L176" s="237"/>
      <c r="M176" s="238"/>
      <c r="N176" s="239"/>
      <c r="O176" s="239"/>
      <c r="P176" s="239"/>
      <c r="Q176" s="239"/>
      <c r="R176" s="239"/>
      <c r="S176" s="239"/>
      <c r="T176" s="240"/>
      <c r="AT176" s="241" t="s">
        <v>145</v>
      </c>
      <c r="AU176" s="241" t="s">
        <v>82</v>
      </c>
      <c r="AV176" s="13" t="s">
        <v>139</v>
      </c>
      <c r="AW176" s="13" t="s">
        <v>35</v>
      </c>
      <c r="AX176" s="13" t="s">
        <v>80</v>
      </c>
      <c r="AY176" s="241" t="s">
        <v>132</v>
      </c>
    </row>
    <row r="177" spans="2:65" s="1" customFormat="1" ht="25.5" customHeight="1">
      <c r="B177" s="42"/>
      <c r="C177" s="194" t="s">
        <v>243</v>
      </c>
      <c r="D177" s="194" t="s">
        <v>134</v>
      </c>
      <c r="E177" s="195" t="s">
        <v>244</v>
      </c>
      <c r="F177" s="196" t="s">
        <v>245</v>
      </c>
      <c r="G177" s="197" t="s">
        <v>137</v>
      </c>
      <c r="H177" s="198">
        <v>200</v>
      </c>
      <c r="I177" s="199"/>
      <c r="J177" s="200">
        <f>ROUND(I177*H177,2)</f>
        <v>0</v>
      </c>
      <c r="K177" s="196" t="s">
        <v>138</v>
      </c>
      <c r="L177" s="62"/>
      <c r="M177" s="201" t="s">
        <v>21</v>
      </c>
      <c r="N177" s="202" t="s">
        <v>43</v>
      </c>
      <c r="O177" s="43"/>
      <c r="P177" s="203">
        <f>O177*H177</f>
        <v>0</v>
      </c>
      <c r="Q177" s="203">
        <v>0</v>
      </c>
      <c r="R177" s="203">
        <f>Q177*H177</f>
        <v>0</v>
      </c>
      <c r="S177" s="203">
        <v>0</v>
      </c>
      <c r="T177" s="204">
        <f>S177*H177</f>
        <v>0</v>
      </c>
      <c r="AR177" s="25" t="s">
        <v>139</v>
      </c>
      <c r="AT177" s="25" t="s">
        <v>134</v>
      </c>
      <c r="AU177" s="25" t="s">
        <v>82</v>
      </c>
      <c r="AY177" s="25" t="s">
        <v>132</v>
      </c>
      <c r="BE177" s="205">
        <f>IF(N177="základní",J177,0)</f>
        <v>0</v>
      </c>
      <c r="BF177" s="205">
        <f>IF(N177="snížená",J177,0)</f>
        <v>0</v>
      </c>
      <c r="BG177" s="205">
        <f>IF(N177="zákl. přenesená",J177,0)</f>
        <v>0</v>
      </c>
      <c r="BH177" s="205">
        <f>IF(N177="sníž. přenesená",J177,0)</f>
        <v>0</v>
      </c>
      <c r="BI177" s="205">
        <f>IF(N177="nulová",J177,0)</f>
        <v>0</v>
      </c>
      <c r="BJ177" s="25" t="s">
        <v>80</v>
      </c>
      <c r="BK177" s="205">
        <f>ROUND(I177*H177,2)</f>
        <v>0</v>
      </c>
      <c r="BL177" s="25" t="s">
        <v>139</v>
      </c>
      <c r="BM177" s="25" t="s">
        <v>246</v>
      </c>
    </row>
    <row r="178" spans="2:65" s="1" customFormat="1" ht="27">
      <c r="B178" s="42"/>
      <c r="C178" s="64"/>
      <c r="D178" s="206" t="s">
        <v>141</v>
      </c>
      <c r="E178" s="64"/>
      <c r="F178" s="207" t="s">
        <v>247</v>
      </c>
      <c r="G178" s="64"/>
      <c r="H178" s="64"/>
      <c r="I178" s="165"/>
      <c r="J178" s="64"/>
      <c r="K178" s="64"/>
      <c r="L178" s="62"/>
      <c r="M178" s="208"/>
      <c r="N178" s="43"/>
      <c r="O178" s="43"/>
      <c r="P178" s="43"/>
      <c r="Q178" s="43"/>
      <c r="R178" s="43"/>
      <c r="S178" s="43"/>
      <c r="T178" s="79"/>
      <c r="AT178" s="25" t="s">
        <v>141</v>
      </c>
      <c r="AU178" s="25" t="s">
        <v>82</v>
      </c>
    </row>
    <row r="179" spans="2:65" s="1" customFormat="1" ht="148.5">
      <c r="B179" s="42"/>
      <c r="C179" s="64"/>
      <c r="D179" s="206" t="s">
        <v>143</v>
      </c>
      <c r="E179" s="64"/>
      <c r="F179" s="209" t="s">
        <v>248</v>
      </c>
      <c r="G179" s="64"/>
      <c r="H179" s="64"/>
      <c r="I179" s="165"/>
      <c r="J179" s="64"/>
      <c r="K179" s="64"/>
      <c r="L179" s="62"/>
      <c r="M179" s="208"/>
      <c r="N179" s="43"/>
      <c r="O179" s="43"/>
      <c r="P179" s="43"/>
      <c r="Q179" s="43"/>
      <c r="R179" s="43"/>
      <c r="S179" s="43"/>
      <c r="T179" s="79"/>
      <c r="AT179" s="25" t="s">
        <v>143</v>
      </c>
      <c r="AU179" s="25" t="s">
        <v>82</v>
      </c>
    </row>
    <row r="180" spans="2:65" s="11" customFormat="1" ht="13.5">
      <c r="B180" s="210"/>
      <c r="C180" s="211"/>
      <c r="D180" s="206" t="s">
        <v>145</v>
      </c>
      <c r="E180" s="212" t="s">
        <v>21</v>
      </c>
      <c r="F180" s="213" t="s">
        <v>172</v>
      </c>
      <c r="G180" s="211"/>
      <c r="H180" s="212" t="s">
        <v>21</v>
      </c>
      <c r="I180" s="214"/>
      <c r="J180" s="211"/>
      <c r="K180" s="211"/>
      <c r="L180" s="215"/>
      <c r="M180" s="216"/>
      <c r="N180" s="217"/>
      <c r="O180" s="217"/>
      <c r="P180" s="217"/>
      <c r="Q180" s="217"/>
      <c r="R180" s="217"/>
      <c r="S180" s="217"/>
      <c r="T180" s="218"/>
      <c r="AT180" s="219" t="s">
        <v>145</v>
      </c>
      <c r="AU180" s="219" t="s">
        <v>82</v>
      </c>
      <c r="AV180" s="11" t="s">
        <v>80</v>
      </c>
      <c r="AW180" s="11" t="s">
        <v>35</v>
      </c>
      <c r="AX180" s="11" t="s">
        <v>72</v>
      </c>
      <c r="AY180" s="219" t="s">
        <v>132</v>
      </c>
    </row>
    <row r="181" spans="2:65" s="12" customFormat="1" ht="13.5">
      <c r="B181" s="220"/>
      <c r="C181" s="221"/>
      <c r="D181" s="206" t="s">
        <v>145</v>
      </c>
      <c r="E181" s="222" t="s">
        <v>21</v>
      </c>
      <c r="F181" s="223" t="s">
        <v>249</v>
      </c>
      <c r="G181" s="221"/>
      <c r="H181" s="224">
        <v>200</v>
      </c>
      <c r="I181" s="225"/>
      <c r="J181" s="221"/>
      <c r="K181" s="221"/>
      <c r="L181" s="226"/>
      <c r="M181" s="227"/>
      <c r="N181" s="228"/>
      <c r="O181" s="228"/>
      <c r="P181" s="228"/>
      <c r="Q181" s="228"/>
      <c r="R181" s="228"/>
      <c r="S181" s="228"/>
      <c r="T181" s="229"/>
      <c r="AT181" s="230" t="s">
        <v>145</v>
      </c>
      <c r="AU181" s="230" t="s">
        <v>82</v>
      </c>
      <c r="AV181" s="12" t="s">
        <v>82</v>
      </c>
      <c r="AW181" s="12" t="s">
        <v>35</v>
      </c>
      <c r="AX181" s="12" t="s">
        <v>72</v>
      </c>
      <c r="AY181" s="230" t="s">
        <v>132</v>
      </c>
    </row>
    <row r="182" spans="2:65" s="13" customFormat="1" ht="13.5">
      <c r="B182" s="231"/>
      <c r="C182" s="232"/>
      <c r="D182" s="206" t="s">
        <v>145</v>
      </c>
      <c r="E182" s="233" t="s">
        <v>21</v>
      </c>
      <c r="F182" s="234" t="s">
        <v>148</v>
      </c>
      <c r="G182" s="232"/>
      <c r="H182" s="235">
        <v>200</v>
      </c>
      <c r="I182" s="236"/>
      <c r="J182" s="232"/>
      <c r="K182" s="232"/>
      <c r="L182" s="237"/>
      <c r="M182" s="238"/>
      <c r="N182" s="239"/>
      <c r="O182" s="239"/>
      <c r="P182" s="239"/>
      <c r="Q182" s="239"/>
      <c r="R182" s="239"/>
      <c r="S182" s="239"/>
      <c r="T182" s="240"/>
      <c r="AT182" s="241" t="s">
        <v>145</v>
      </c>
      <c r="AU182" s="241" t="s">
        <v>82</v>
      </c>
      <c r="AV182" s="13" t="s">
        <v>139</v>
      </c>
      <c r="AW182" s="13" t="s">
        <v>35</v>
      </c>
      <c r="AX182" s="13" t="s">
        <v>80</v>
      </c>
      <c r="AY182" s="241" t="s">
        <v>132</v>
      </c>
    </row>
    <row r="183" spans="2:65" s="1" customFormat="1" ht="16.5" customHeight="1">
      <c r="B183" s="42"/>
      <c r="C183" s="254" t="s">
        <v>250</v>
      </c>
      <c r="D183" s="254" t="s">
        <v>231</v>
      </c>
      <c r="E183" s="255" t="s">
        <v>251</v>
      </c>
      <c r="F183" s="256" t="s">
        <v>252</v>
      </c>
      <c r="G183" s="257" t="s">
        <v>234</v>
      </c>
      <c r="H183" s="258">
        <v>45</v>
      </c>
      <c r="I183" s="259"/>
      <c r="J183" s="260">
        <f>ROUND(I183*H183,2)</f>
        <v>0</v>
      </c>
      <c r="K183" s="256" t="s">
        <v>253</v>
      </c>
      <c r="L183" s="261"/>
      <c r="M183" s="262" t="s">
        <v>21</v>
      </c>
      <c r="N183" s="263" t="s">
        <v>43</v>
      </c>
      <c r="O183" s="43"/>
      <c r="P183" s="203">
        <f>O183*H183</f>
        <v>0</v>
      </c>
      <c r="Q183" s="203">
        <v>0</v>
      </c>
      <c r="R183" s="203">
        <f>Q183*H183</f>
        <v>0</v>
      </c>
      <c r="S183" s="203">
        <v>0</v>
      </c>
      <c r="T183" s="204">
        <f>S183*H183</f>
        <v>0</v>
      </c>
      <c r="AR183" s="25" t="s">
        <v>188</v>
      </c>
      <c r="AT183" s="25" t="s">
        <v>231</v>
      </c>
      <c r="AU183" s="25" t="s">
        <v>82</v>
      </c>
      <c r="AY183" s="25" t="s">
        <v>132</v>
      </c>
      <c r="BE183" s="205">
        <f>IF(N183="základní",J183,0)</f>
        <v>0</v>
      </c>
      <c r="BF183" s="205">
        <f>IF(N183="snížená",J183,0)</f>
        <v>0</v>
      </c>
      <c r="BG183" s="205">
        <f>IF(N183="zákl. přenesená",J183,0)</f>
        <v>0</v>
      </c>
      <c r="BH183" s="205">
        <f>IF(N183="sníž. přenesená",J183,0)</f>
        <v>0</v>
      </c>
      <c r="BI183" s="205">
        <f>IF(N183="nulová",J183,0)</f>
        <v>0</v>
      </c>
      <c r="BJ183" s="25" t="s">
        <v>80</v>
      </c>
      <c r="BK183" s="205">
        <f>ROUND(I183*H183,2)</f>
        <v>0</v>
      </c>
      <c r="BL183" s="25" t="s">
        <v>139</v>
      </c>
      <c r="BM183" s="25" t="s">
        <v>254</v>
      </c>
    </row>
    <row r="184" spans="2:65" s="1" customFormat="1" ht="13.5">
      <c r="B184" s="42"/>
      <c r="C184" s="64"/>
      <c r="D184" s="206" t="s">
        <v>141</v>
      </c>
      <c r="E184" s="64"/>
      <c r="F184" s="207" t="s">
        <v>252</v>
      </c>
      <c r="G184" s="64"/>
      <c r="H184" s="64"/>
      <c r="I184" s="165"/>
      <c r="J184" s="64"/>
      <c r="K184" s="64"/>
      <c r="L184" s="62"/>
      <c r="M184" s="208"/>
      <c r="N184" s="43"/>
      <c r="O184" s="43"/>
      <c r="P184" s="43"/>
      <c r="Q184" s="43"/>
      <c r="R184" s="43"/>
      <c r="S184" s="43"/>
      <c r="T184" s="79"/>
      <c r="AT184" s="25" t="s">
        <v>141</v>
      </c>
      <c r="AU184" s="25" t="s">
        <v>82</v>
      </c>
    </row>
    <row r="185" spans="2:65" s="12" customFormat="1" ht="13.5">
      <c r="B185" s="220"/>
      <c r="C185" s="221"/>
      <c r="D185" s="206" t="s">
        <v>145</v>
      </c>
      <c r="E185" s="222" t="s">
        <v>21</v>
      </c>
      <c r="F185" s="223" t="s">
        <v>255</v>
      </c>
      <c r="G185" s="221"/>
      <c r="H185" s="224">
        <v>45</v>
      </c>
      <c r="I185" s="225"/>
      <c r="J185" s="221"/>
      <c r="K185" s="221"/>
      <c r="L185" s="226"/>
      <c r="M185" s="227"/>
      <c r="N185" s="228"/>
      <c r="O185" s="228"/>
      <c r="P185" s="228"/>
      <c r="Q185" s="228"/>
      <c r="R185" s="228"/>
      <c r="S185" s="228"/>
      <c r="T185" s="229"/>
      <c r="AT185" s="230" t="s">
        <v>145</v>
      </c>
      <c r="AU185" s="230" t="s">
        <v>82</v>
      </c>
      <c r="AV185" s="12" t="s">
        <v>82</v>
      </c>
      <c r="AW185" s="12" t="s">
        <v>35</v>
      </c>
      <c r="AX185" s="12" t="s">
        <v>80</v>
      </c>
      <c r="AY185" s="230" t="s">
        <v>132</v>
      </c>
    </row>
    <row r="186" spans="2:65" s="1" customFormat="1" ht="25.5" customHeight="1">
      <c r="B186" s="42"/>
      <c r="C186" s="194" t="s">
        <v>256</v>
      </c>
      <c r="D186" s="194" t="s">
        <v>134</v>
      </c>
      <c r="E186" s="195" t="s">
        <v>257</v>
      </c>
      <c r="F186" s="196" t="s">
        <v>258</v>
      </c>
      <c r="G186" s="197" t="s">
        <v>137</v>
      </c>
      <c r="H186" s="198">
        <v>200</v>
      </c>
      <c r="I186" s="199"/>
      <c r="J186" s="200">
        <f>ROUND(I186*H186,2)</f>
        <v>0</v>
      </c>
      <c r="K186" s="196" t="s">
        <v>138</v>
      </c>
      <c r="L186" s="62"/>
      <c r="M186" s="201" t="s">
        <v>21</v>
      </c>
      <c r="N186" s="202" t="s">
        <v>43</v>
      </c>
      <c r="O186" s="43"/>
      <c r="P186" s="203">
        <f>O186*H186</f>
        <v>0</v>
      </c>
      <c r="Q186" s="203">
        <v>0</v>
      </c>
      <c r="R186" s="203">
        <f>Q186*H186</f>
        <v>0</v>
      </c>
      <c r="S186" s="203">
        <v>0</v>
      </c>
      <c r="T186" s="204">
        <f>S186*H186</f>
        <v>0</v>
      </c>
      <c r="AR186" s="25" t="s">
        <v>139</v>
      </c>
      <c r="AT186" s="25" t="s">
        <v>134</v>
      </c>
      <c r="AU186" s="25" t="s">
        <v>82</v>
      </c>
      <c r="AY186" s="25" t="s">
        <v>132</v>
      </c>
      <c r="BE186" s="205">
        <f>IF(N186="základní",J186,0)</f>
        <v>0</v>
      </c>
      <c r="BF186" s="205">
        <f>IF(N186="snížená",J186,0)</f>
        <v>0</v>
      </c>
      <c r="BG186" s="205">
        <f>IF(N186="zákl. přenesená",J186,0)</f>
        <v>0</v>
      </c>
      <c r="BH186" s="205">
        <f>IF(N186="sníž. přenesená",J186,0)</f>
        <v>0</v>
      </c>
      <c r="BI186" s="205">
        <f>IF(N186="nulová",J186,0)</f>
        <v>0</v>
      </c>
      <c r="BJ186" s="25" t="s">
        <v>80</v>
      </c>
      <c r="BK186" s="205">
        <f>ROUND(I186*H186,2)</f>
        <v>0</v>
      </c>
      <c r="BL186" s="25" t="s">
        <v>139</v>
      </c>
      <c r="BM186" s="25" t="s">
        <v>259</v>
      </c>
    </row>
    <row r="187" spans="2:65" s="1" customFormat="1" ht="27">
      <c r="B187" s="42"/>
      <c r="C187" s="64"/>
      <c r="D187" s="206" t="s">
        <v>141</v>
      </c>
      <c r="E187" s="64"/>
      <c r="F187" s="207" t="s">
        <v>260</v>
      </c>
      <c r="G187" s="64"/>
      <c r="H187" s="64"/>
      <c r="I187" s="165"/>
      <c r="J187" s="64"/>
      <c r="K187" s="64"/>
      <c r="L187" s="62"/>
      <c r="M187" s="208"/>
      <c r="N187" s="43"/>
      <c r="O187" s="43"/>
      <c r="P187" s="43"/>
      <c r="Q187" s="43"/>
      <c r="R187" s="43"/>
      <c r="S187" s="43"/>
      <c r="T187" s="79"/>
      <c r="AT187" s="25" t="s">
        <v>141</v>
      </c>
      <c r="AU187" s="25" t="s">
        <v>82</v>
      </c>
    </row>
    <row r="188" spans="2:65" s="1" customFormat="1" ht="162">
      <c r="B188" s="42"/>
      <c r="C188" s="64"/>
      <c r="D188" s="206" t="s">
        <v>143</v>
      </c>
      <c r="E188" s="64"/>
      <c r="F188" s="209" t="s">
        <v>261</v>
      </c>
      <c r="G188" s="64"/>
      <c r="H188" s="64"/>
      <c r="I188" s="165"/>
      <c r="J188" s="64"/>
      <c r="K188" s="64"/>
      <c r="L188" s="62"/>
      <c r="M188" s="208"/>
      <c r="N188" s="43"/>
      <c r="O188" s="43"/>
      <c r="P188" s="43"/>
      <c r="Q188" s="43"/>
      <c r="R188" s="43"/>
      <c r="S188" s="43"/>
      <c r="T188" s="79"/>
      <c r="AT188" s="25" t="s">
        <v>143</v>
      </c>
      <c r="AU188" s="25" t="s">
        <v>82</v>
      </c>
    </row>
    <row r="189" spans="2:65" s="11" customFormat="1" ht="13.5">
      <c r="B189" s="210"/>
      <c r="C189" s="211"/>
      <c r="D189" s="206" t="s">
        <v>145</v>
      </c>
      <c r="E189" s="212" t="s">
        <v>21</v>
      </c>
      <c r="F189" s="213" t="s">
        <v>172</v>
      </c>
      <c r="G189" s="211"/>
      <c r="H189" s="212" t="s">
        <v>21</v>
      </c>
      <c r="I189" s="214"/>
      <c r="J189" s="211"/>
      <c r="K189" s="211"/>
      <c r="L189" s="215"/>
      <c r="M189" s="216"/>
      <c r="N189" s="217"/>
      <c r="O189" s="217"/>
      <c r="P189" s="217"/>
      <c r="Q189" s="217"/>
      <c r="R189" s="217"/>
      <c r="S189" s="217"/>
      <c r="T189" s="218"/>
      <c r="AT189" s="219" t="s">
        <v>145</v>
      </c>
      <c r="AU189" s="219" t="s">
        <v>82</v>
      </c>
      <c r="AV189" s="11" t="s">
        <v>80</v>
      </c>
      <c r="AW189" s="11" t="s">
        <v>35</v>
      </c>
      <c r="AX189" s="11" t="s">
        <v>72</v>
      </c>
      <c r="AY189" s="219" t="s">
        <v>132</v>
      </c>
    </row>
    <row r="190" spans="2:65" s="12" customFormat="1" ht="13.5">
      <c r="B190" s="220"/>
      <c r="C190" s="221"/>
      <c r="D190" s="206" t="s">
        <v>145</v>
      </c>
      <c r="E190" s="222" t="s">
        <v>21</v>
      </c>
      <c r="F190" s="223" t="s">
        <v>249</v>
      </c>
      <c r="G190" s="221"/>
      <c r="H190" s="224">
        <v>200</v>
      </c>
      <c r="I190" s="225"/>
      <c r="J190" s="221"/>
      <c r="K190" s="221"/>
      <c r="L190" s="226"/>
      <c r="M190" s="227"/>
      <c r="N190" s="228"/>
      <c r="O190" s="228"/>
      <c r="P190" s="228"/>
      <c r="Q190" s="228"/>
      <c r="R190" s="228"/>
      <c r="S190" s="228"/>
      <c r="T190" s="229"/>
      <c r="AT190" s="230" t="s">
        <v>145</v>
      </c>
      <c r="AU190" s="230" t="s">
        <v>82</v>
      </c>
      <c r="AV190" s="12" t="s">
        <v>82</v>
      </c>
      <c r="AW190" s="12" t="s">
        <v>35</v>
      </c>
      <c r="AX190" s="12" t="s">
        <v>72</v>
      </c>
      <c r="AY190" s="230" t="s">
        <v>132</v>
      </c>
    </row>
    <row r="191" spans="2:65" s="13" customFormat="1" ht="13.5">
      <c r="B191" s="231"/>
      <c r="C191" s="232"/>
      <c r="D191" s="206" t="s">
        <v>145</v>
      </c>
      <c r="E191" s="233" t="s">
        <v>21</v>
      </c>
      <c r="F191" s="234" t="s">
        <v>148</v>
      </c>
      <c r="G191" s="232"/>
      <c r="H191" s="235">
        <v>200</v>
      </c>
      <c r="I191" s="236"/>
      <c r="J191" s="232"/>
      <c r="K191" s="232"/>
      <c r="L191" s="237"/>
      <c r="M191" s="238"/>
      <c r="N191" s="239"/>
      <c r="O191" s="239"/>
      <c r="P191" s="239"/>
      <c r="Q191" s="239"/>
      <c r="R191" s="239"/>
      <c r="S191" s="239"/>
      <c r="T191" s="240"/>
      <c r="AT191" s="241" t="s">
        <v>145</v>
      </c>
      <c r="AU191" s="241" t="s">
        <v>82</v>
      </c>
      <c r="AV191" s="13" t="s">
        <v>139</v>
      </c>
      <c r="AW191" s="13" t="s">
        <v>35</v>
      </c>
      <c r="AX191" s="13" t="s">
        <v>80</v>
      </c>
      <c r="AY191" s="241" t="s">
        <v>132</v>
      </c>
    </row>
    <row r="192" spans="2:65" s="1" customFormat="1" ht="16.5" customHeight="1">
      <c r="B192" s="42"/>
      <c r="C192" s="254" t="s">
        <v>262</v>
      </c>
      <c r="D192" s="254" t="s">
        <v>231</v>
      </c>
      <c r="E192" s="255" t="s">
        <v>263</v>
      </c>
      <c r="F192" s="256" t="s">
        <v>264</v>
      </c>
      <c r="G192" s="257" t="s">
        <v>265</v>
      </c>
      <c r="H192" s="258">
        <v>4</v>
      </c>
      <c r="I192" s="259"/>
      <c r="J192" s="260">
        <f>ROUND(I192*H192,2)</f>
        <v>0</v>
      </c>
      <c r="K192" s="256" t="s">
        <v>138</v>
      </c>
      <c r="L192" s="261"/>
      <c r="M192" s="262" t="s">
        <v>21</v>
      </c>
      <c r="N192" s="263" t="s">
        <v>43</v>
      </c>
      <c r="O192" s="43"/>
      <c r="P192" s="203">
        <f>O192*H192</f>
        <v>0</v>
      </c>
      <c r="Q192" s="203">
        <v>1E-3</v>
      </c>
      <c r="R192" s="203">
        <f>Q192*H192</f>
        <v>4.0000000000000001E-3</v>
      </c>
      <c r="S192" s="203">
        <v>0</v>
      </c>
      <c r="T192" s="204">
        <f>S192*H192</f>
        <v>0</v>
      </c>
      <c r="AR192" s="25" t="s">
        <v>188</v>
      </c>
      <c r="AT192" s="25" t="s">
        <v>231</v>
      </c>
      <c r="AU192" s="25" t="s">
        <v>82</v>
      </c>
      <c r="AY192" s="25" t="s">
        <v>132</v>
      </c>
      <c r="BE192" s="205">
        <f>IF(N192="základní",J192,0)</f>
        <v>0</v>
      </c>
      <c r="BF192" s="205">
        <f>IF(N192="snížená",J192,0)</f>
        <v>0</v>
      </c>
      <c r="BG192" s="205">
        <f>IF(N192="zákl. přenesená",J192,0)</f>
        <v>0</v>
      </c>
      <c r="BH192" s="205">
        <f>IF(N192="sníž. přenesená",J192,0)</f>
        <v>0</v>
      </c>
      <c r="BI192" s="205">
        <f>IF(N192="nulová",J192,0)</f>
        <v>0</v>
      </c>
      <c r="BJ192" s="25" t="s">
        <v>80</v>
      </c>
      <c r="BK192" s="205">
        <f>ROUND(I192*H192,2)</f>
        <v>0</v>
      </c>
      <c r="BL192" s="25" t="s">
        <v>139</v>
      </c>
      <c r="BM192" s="25" t="s">
        <v>266</v>
      </c>
    </row>
    <row r="193" spans="2:65" s="1" customFormat="1" ht="13.5">
      <c r="B193" s="42"/>
      <c r="C193" s="64"/>
      <c r="D193" s="206" t="s">
        <v>141</v>
      </c>
      <c r="E193" s="64"/>
      <c r="F193" s="207" t="s">
        <v>264</v>
      </c>
      <c r="G193" s="64"/>
      <c r="H193" s="64"/>
      <c r="I193" s="165"/>
      <c r="J193" s="64"/>
      <c r="K193" s="64"/>
      <c r="L193" s="62"/>
      <c r="M193" s="208"/>
      <c r="N193" s="43"/>
      <c r="O193" s="43"/>
      <c r="P193" s="43"/>
      <c r="Q193" s="43"/>
      <c r="R193" s="43"/>
      <c r="S193" s="43"/>
      <c r="T193" s="79"/>
      <c r="AT193" s="25" t="s">
        <v>141</v>
      </c>
      <c r="AU193" s="25" t="s">
        <v>82</v>
      </c>
    </row>
    <row r="194" spans="2:65" s="12" customFormat="1" ht="13.5">
      <c r="B194" s="220"/>
      <c r="C194" s="221"/>
      <c r="D194" s="206" t="s">
        <v>145</v>
      </c>
      <c r="E194" s="222" t="s">
        <v>21</v>
      </c>
      <c r="F194" s="223" t="s">
        <v>267</v>
      </c>
      <c r="G194" s="221"/>
      <c r="H194" s="224">
        <v>4</v>
      </c>
      <c r="I194" s="225"/>
      <c r="J194" s="221"/>
      <c r="K194" s="221"/>
      <c r="L194" s="226"/>
      <c r="M194" s="227"/>
      <c r="N194" s="228"/>
      <c r="O194" s="228"/>
      <c r="P194" s="228"/>
      <c r="Q194" s="228"/>
      <c r="R194" s="228"/>
      <c r="S194" s="228"/>
      <c r="T194" s="229"/>
      <c r="AT194" s="230" t="s">
        <v>145</v>
      </c>
      <c r="AU194" s="230" t="s">
        <v>82</v>
      </c>
      <c r="AV194" s="12" t="s">
        <v>82</v>
      </c>
      <c r="AW194" s="12" t="s">
        <v>35</v>
      </c>
      <c r="AX194" s="12" t="s">
        <v>80</v>
      </c>
      <c r="AY194" s="230" t="s">
        <v>132</v>
      </c>
    </row>
    <row r="195" spans="2:65" s="1" customFormat="1" ht="16.5" customHeight="1">
      <c r="B195" s="42"/>
      <c r="C195" s="194" t="s">
        <v>268</v>
      </c>
      <c r="D195" s="194" t="s">
        <v>134</v>
      </c>
      <c r="E195" s="195" t="s">
        <v>269</v>
      </c>
      <c r="F195" s="196" t="s">
        <v>270</v>
      </c>
      <c r="G195" s="197" t="s">
        <v>137</v>
      </c>
      <c r="H195" s="198">
        <v>51.2</v>
      </c>
      <c r="I195" s="199"/>
      <c r="J195" s="200">
        <f>ROUND(I195*H195,2)</f>
        <v>0</v>
      </c>
      <c r="K195" s="196" t="s">
        <v>138</v>
      </c>
      <c r="L195" s="62"/>
      <c r="M195" s="201" t="s">
        <v>21</v>
      </c>
      <c r="N195" s="202" t="s">
        <v>43</v>
      </c>
      <c r="O195" s="43"/>
      <c r="P195" s="203">
        <f>O195*H195</f>
        <v>0</v>
      </c>
      <c r="Q195" s="203">
        <v>5.8E-4</v>
      </c>
      <c r="R195" s="203">
        <f>Q195*H195</f>
        <v>2.9696E-2</v>
      </c>
      <c r="S195" s="203">
        <v>0</v>
      </c>
      <c r="T195" s="204">
        <f>S195*H195</f>
        <v>0</v>
      </c>
      <c r="AR195" s="25" t="s">
        <v>139</v>
      </c>
      <c r="AT195" s="25" t="s">
        <v>134</v>
      </c>
      <c r="AU195" s="25" t="s">
        <v>82</v>
      </c>
      <c r="AY195" s="25" t="s">
        <v>132</v>
      </c>
      <c r="BE195" s="205">
        <f>IF(N195="základní",J195,0)</f>
        <v>0</v>
      </c>
      <c r="BF195" s="205">
        <f>IF(N195="snížená",J195,0)</f>
        <v>0</v>
      </c>
      <c r="BG195" s="205">
        <f>IF(N195="zákl. přenesená",J195,0)</f>
        <v>0</v>
      </c>
      <c r="BH195" s="205">
        <f>IF(N195="sníž. přenesená",J195,0)</f>
        <v>0</v>
      </c>
      <c r="BI195" s="205">
        <f>IF(N195="nulová",J195,0)</f>
        <v>0</v>
      </c>
      <c r="BJ195" s="25" t="s">
        <v>80</v>
      </c>
      <c r="BK195" s="205">
        <f>ROUND(I195*H195,2)</f>
        <v>0</v>
      </c>
      <c r="BL195" s="25" t="s">
        <v>139</v>
      </c>
      <c r="BM195" s="25" t="s">
        <v>271</v>
      </c>
    </row>
    <row r="196" spans="2:65" s="1" customFormat="1" ht="27">
      <c r="B196" s="42"/>
      <c r="C196" s="64"/>
      <c r="D196" s="206" t="s">
        <v>141</v>
      </c>
      <c r="E196" s="64"/>
      <c r="F196" s="207" t="s">
        <v>272</v>
      </c>
      <c r="G196" s="64"/>
      <c r="H196" s="64"/>
      <c r="I196" s="165"/>
      <c r="J196" s="64"/>
      <c r="K196" s="64"/>
      <c r="L196" s="62"/>
      <c r="M196" s="208"/>
      <c r="N196" s="43"/>
      <c r="O196" s="43"/>
      <c r="P196" s="43"/>
      <c r="Q196" s="43"/>
      <c r="R196" s="43"/>
      <c r="S196" s="43"/>
      <c r="T196" s="79"/>
      <c r="AT196" s="25" t="s">
        <v>141</v>
      </c>
      <c r="AU196" s="25" t="s">
        <v>82</v>
      </c>
    </row>
    <row r="197" spans="2:65" s="1" customFormat="1" ht="54">
      <c r="B197" s="42"/>
      <c r="C197" s="64"/>
      <c r="D197" s="206" t="s">
        <v>143</v>
      </c>
      <c r="E197" s="64"/>
      <c r="F197" s="209" t="s">
        <v>273</v>
      </c>
      <c r="G197" s="64"/>
      <c r="H197" s="64"/>
      <c r="I197" s="165"/>
      <c r="J197" s="64"/>
      <c r="K197" s="64"/>
      <c r="L197" s="62"/>
      <c r="M197" s="208"/>
      <c r="N197" s="43"/>
      <c r="O197" s="43"/>
      <c r="P197" s="43"/>
      <c r="Q197" s="43"/>
      <c r="R197" s="43"/>
      <c r="S197" s="43"/>
      <c r="T197" s="79"/>
      <c r="AT197" s="25" t="s">
        <v>143</v>
      </c>
      <c r="AU197" s="25" t="s">
        <v>82</v>
      </c>
    </row>
    <row r="198" spans="2:65" s="11" customFormat="1" ht="13.5">
      <c r="B198" s="210"/>
      <c r="C198" s="211"/>
      <c r="D198" s="206" t="s">
        <v>145</v>
      </c>
      <c r="E198" s="212" t="s">
        <v>21</v>
      </c>
      <c r="F198" s="213" t="s">
        <v>274</v>
      </c>
      <c r="G198" s="211"/>
      <c r="H198" s="212" t="s">
        <v>21</v>
      </c>
      <c r="I198" s="214"/>
      <c r="J198" s="211"/>
      <c r="K198" s="211"/>
      <c r="L198" s="215"/>
      <c r="M198" s="216"/>
      <c r="N198" s="217"/>
      <c r="O198" s="217"/>
      <c r="P198" s="217"/>
      <c r="Q198" s="217"/>
      <c r="R198" s="217"/>
      <c r="S198" s="217"/>
      <c r="T198" s="218"/>
      <c r="AT198" s="219" t="s">
        <v>145</v>
      </c>
      <c r="AU198" s="219" t="s">
        <v>82</v>
      </c>
      <c r="AV198" s="11" t="s">
        <v>80</v>
      </c>
      <c r="AW198" s="11" t="s">
        <v>35</v>
      </c>
      <c r="AX198" s="11" t="s">
        <v>72</v>
      </c>
      <c r="AY198" s="219" t="s">
        <v>132</v>
      </c>
    </row>
    <row r="199" spans="2:65" s="12" customFormat="1" ht="13.5">
      <c r="B199" s="220"/>
      <c r="C199" s="221"/>
      <c r="D199" s="206" t="s">
        <v>145</v>
      </c>
      <c r="E199" s="222" t="s">
        <v>21</v>
      </c>
      <c r="F199" s="223" t="s">
        <v>275</v>
      </c>
      <c r="G199" s="221"/>
      <c r="H199" s="224">
        <v>19.2</v>
      </c>
      <c r="I199" s="225"/>
      <c r="J199" s="221"/>
      <c r="K199" s="221"/>
      <c r="L199" s="226"/>
      <c r="M199" s="227"/>
      <c r="N199" s="228"/>
      <c r="O199" s="228"/>
      <c r="P199" s="228"/>
      <c r="Q199" s="228"/>
      <c r="R199" s="228"/>
      <c r="S199" s="228"/>
      <c r="T199" s="229"/>
      <c r="AT199" s="230" t="s">
        <v>145</v>
      </c>
      <c r="AU199" s="230" t="s">
        <v>82</v>
      </c>
      <c r="AV199" s="12" t="s">
        <v>82</v>
      </c>
      <c r="AW199" s="12" t="s">
        <v>35</v>
      </c>
      <c r="AX199" s="12" t="s">
        <v>72</v>
      </c>
      <c r="AY199" s="230" t="s">
        <v>132</v>
      </c>
    </row>
    <row r="200" spans="2:65" s="12" customFormat="1" ht="13.5">
      <c r="B200" s="220"/>
      <c r="C200" s="221"/>
      <c r="D200" s="206" t="s">
        <v>145</v>
      </c>
      <c r="E200" s="222" t="s">
        <v>21</v>
      </c>
      <c r="F200" s="223" t="s">
        <v>276</v>
      </c>
      <c r="G200" s="221"/>
      <c r="H200" s="224">
        <v>32</v>
      </c>
      <c r="I200" s="225"/>
      <c r="J200" s="221"/>
      <c r="K200" s="221"/>
      <c r="L200" s="226"/>
      <c r="M200" s="227"/>
      <c r="N200" s="228"/>
      <c r="O200" s="228"/>
      <c r="P200" s="228"/>
      <c r="Q200" s="228"/>
      <c r="R200" s="228"/>
      <c r="S200" s="228"/>
      <c r="T200" s="229"/>
      <c r="AT200" s="230" t="s">
        <v>145</v>
      </c>
      <c r="AU200" s="230" t="s">
        <v>82</v>
      </c>
      <c r="AV200" s="12" t="s">
        <v>82</v>
      </c>
      <c r="AW200" s="12" t="s">
        <v>35</v>
      </c>
      <c r="AX200" s="12" t="s">
        <v>72</v>
      </c>
      <c r="AY200" s="230" t="s">
        <v>132</v>
      </c>
    </row>
    <row r="201" spans="2:65" s="13" customFormat="1" ht="13.5">
      <c r="B201" s="231"/>
      <c r="C201" s="232"/>
      <c r="D201" s="206" t="s">
        <v>145</v>
      </c>
      <c r="E201" s="233" t="s">
        <v>21</v>
      </c>
      <c r="F201" s="234" t="s">
        <v>148</v>
      </c>
      <c r="G201" s="232"/>
      <c r="H201" s="235">
        <v>51.2</v>
      </c>
      <c r="I201" s="236"/>
      <c r="J201" s="232"/>
      <c r="K201" s="232"/>
      <c r="L201" s="237"/>
      <c r="M201" s="238"/>
      <c r="N201" s="239"/>
      <c r="O201" s="239"/>
      <c r="P201" s="239"/>
      <c r="Q201" s="239"/>
      <c r="R201" s="239"/>
      <c r="S201" s="239"/>
      <c r="T201" s="240"/>
      <c r="AT201" s="241" t="s">
        <v>145</v>
      </c>
      <c r="AU201" s="241" t="s">
        <v>82</v>
      </c>
      <c r="AV201" s="13" t="s">
        <v>139</v>
      </c>
      <c r="AW201" s="13" t="s">
        <v>35</v>
      </c>
      <c r="AX201" s="13" t="s">
        <v>80</v>
      </c>
      <c r="AY201" s="241" t="s">
        <v>132</v>
      </c>
    </row>
    <row r="202" spans="2:65" s="1" customFormat="1" ht="16.5" customHeight="1">
      <c r="B202" s="42"/>
      <c r="C202" s="194" t="s">
        <v>9</v>
      </c>
      <c r="D202" s="194" t="s">
        <v>134</v>
      </c>
      <c r="E202" s="195" t="s">
        <v>277</v>
      </c>
      <c r="F202" s="196" t="s">
        <v>278</v>
      </c>
      <c r="G202" s="197" t="s">
        <v>137</v>
      </c>
      <c r="H202" s="198">
        <v>51.2</v>
      </c>
      <c r="I202" s="199"/>
      <c r="J202" s="200">
        <f>ROUND(I202*H202,2)</f>
        <v>0</v>
      </c>
      <c r="K202" s="196" t="s">
        <v>138</v>
      </c>
      <c r="L202" s="62"/>
      <c r="M202" s="201" t="s">
        <v>21</v>
      </c>
      <c r="N202" s="202" t="s">
        <v>43</v>
      </c>
      <c r="O202" s="43"/>
      <c r="P202" s="203">
        <f>O202*H202</f>
        <v>0</v>
      </c>
      <c r="Q202" s="203">
        <v>0</v>
      </c>
      <c r="R202" s="203">
        <f>Q202*H202</f>
        <v>0</v>
      </c>
      <c r="S202" s="203">
        <v>0</v>
      </c>
      <c r="T202" s="204">
        <f>S202*H202</f>
        <v>0</v>
      </c>
      <c r="AR202" s="25" t="s">
        <v>139</v>
      </c>
      <c r="AT202" s="25" t="s">
        <v>134</v>
      </c>
      <c r="AU202" s="25" t="s">
        <v>82</v>
      </c>
      <c r="AY202" s="25" t="s">
        <v>132</v>
      </c>
      <c r="BE202" s="205">
        <f>IF(N202="základní",J202,0)</f>
        <v>0</v>
      </c>
      <c r="BF202" s="205">
        <f>IF(N202="snížená",J202,0)</f>
        <v>0</v>
      </c>
      <c r="BG202" s="205">
        <f>IF(N202="zákl. přenesená",J202,0)</f>
        <v>0</v>
      </c>
      <c r="BH202" s="205">
        <f>IF(N202="sníž. přenesená",J202,0)</f>
        <v>0</v>
      </c>
      <c r="BI202" s="205">
        <f>IF(N202="nulová",J202,0)</f>
        <v>0</v>
      </c>
      <c r="BJ202" s="25" t="s">
        <v>80</v>
      </c>
      <c r="BK202" s="205">
        <f>ROUND(I202*H202,2)</f>
        <v>0</v>
      </c>
      <c r="BL202" s="25" t="s">
        <v>139</v>
      </c>
      <c r="BM202" s="25" t="s">
        <v>279</v>
      </c>
    </row>
    <row r="203" spans="2:65" s="1" customFormat="1" ht="27">
      <c r="B203" s="42"/>
      <c r="C203" s="64"/>
      <c r="D203" s="206" t="s">
        <v>141</v>
      </c>
      <c r="E203" s="64"/>
      <c r="F203" s="207" t="s">
        <v>280</v>
      </c>
      <c r="G203" s="64"/>
      <c r="H203" s="64"/>
      <c r="I203" s="165"/>
      <c r="J203" s="64"/>
      <c r="K203" s="64"/>
      <c r="L203" s="62"/>
      <c r="M203" s="208"/>
      <c r="N203" s="43"/>
      <c r="O203" s="43"/>
      <c r="P203" s="43"/>
      <c r="Q203" s="43"/>
      <c r="R203" s="43"/>
      <c r="S203" s="43"/>
      <c r="T203" s="79"/>
      <c r="AT203" s="25" t="s">
        <v>141</v>
      </c>
      <c r="AU203" s="25" t="s">
        <v>82</v>
      </c>
    </row>
    <row r="204" spans="2:65" s="1" customFormat="1" ht="16.5" customHeight="1">
      <c r="B204" s="42"/>
      <c r="C204" s="194" t="s">
        <v>281</v>
      </c>
      <c r="D204" s="194" t="s">
        <v>134</v>
      </c>
      <c r="E204" s="195" t="s">
        <v>282</v>
      </c>
      <c r="F204" s="196" t="s">
        <v>283</v>
      </c>
      <c r="G204" s="197" t="s">
        <v>92</v>
      </c>
      <c r="H204" s="198">
        <v>30.51</v>
      </c>
      <c r="I204" s="199"/>
      <c r="J204" s="200">
        <f>ROUND(I204*H204,2)</f>
        <v>0</v>
      </c>
      <c r="K204" s="196" t="s">
        <v>138</v>
      </c>
      <c r="L204" s="62"/>
      <c r="M204" s="201" t="s">
        <v>21</v>
      </c>
      <c r="N204" s="202" t="s">
        <v>43</v>
      </c>
      <c r="O204" s="43"/>
      <c r="P204" s="203">
        <f>O204*H204</f>
        <v>0</v>
      </c>
      <c r="Q204" s="203">
        <v>0</v>
      </c>
      <c r="R204" s="203">
        <f>Q204*H204</f>
        <v>0</v>
      </c>
      <c r="S204" s="203">
        <v>0</v>
      </c>
      <c r="T204" s="204">
        <f>S204*H204</f>
        <v>0</v>
      </c>
      <c r="AR204" s="25" t="s">
        <v>139</v>
      </c>
      <c r="AT204" s="25" t="s">
        <v>134</v>
      </c>
      <c r="AU204" s="25" t="s">
        <v>82</v>
      </c>
      <c r="AY204" s="25" t="s">
        <v>132</v>
      </c>
      <c r="BE204" s="205">
        <f>IF(N204="základní",J204,0)</f>
        <v>0</v>
      </c>
      <c r="BF204" s="205">
        <f>IF(N204="snížená",J204,0)</f>
        <v>0</v>
      </c>
      <c r="BG204" s="205">
        <f>IF(N204="zákl. přenesená",J204,0)</f>
        <v>0</v>
      </c>
      <c r="BH204" s="205">
        <f>IF(N204="sníž. přenesená",J204,0)</f>
        <v>0</v>
      </c>
      <c r="BI204" s="205">
        <f>IF(N204="nulová",J204,0)</f>
        <v>0</v>
      </c>
      <c r="BJ204" s="25" t="s">
        <v>80</v>
      </c>
      <c r="BK204" s="205">
        <f>ROUND(I204*H204,2)</f>
        <v>0</v>
      </c>
      <c r="BL204" s="25" t="s">
        <v>139</v>
      </c>
      <c r="BM204" s="25" t="s">
        <v>284</v>
      </c>
    </row>
    <row r="205" spans="2:65" s="1" customFormat="1" ht="40.5">
      <c r="B205" s="42"/>
      <c r="C205" s="64"/>
      <c r="D205" s="206" t="s">
        <v>141</v>
      </c>
      <c r="E205" s="64"/>
      <c r="F205" s="207" t="s">
        <v>285</v>
      </c>
      <c r="G205" s="64"/>
      <c r="H205" s="64"/>
      <c r="I205" s="165"/>
      <c r="J205" s="64"/>
      <c r="K205" s="64"/>
      <c r="L205" s="62"/>
      <c r="M205" s="208"/>
      <c r="N205" s="43"/>
      <c r="O205" s="43"/>
      <c r="P205" s="43"/>
      <c r="Q205" s="43"/>
      <c r="R205" s="43"/>
      <c r="S205" s="43"/>
      <c r="T205" s="79"/>
      <c r="AT205" s="25" t="s">
        <v>141</v>
      </c>
      <c r="AU205" s="25" t="s">
        <v>82</v>
      </c>
    </row>
    <row r="206" spans="2:65" s="1" customFormat="1" ht="243">
      <c r="B206" s="42"/>
      <c r="C206" s="64"/>
      <c r="D206" s="206" t="s">
        <v>143</v>
      </c>
      <c r="E206" s="64"/>
      <c r="F206" s="209" t="s">
        <v>286</v>
      </c>
      <c r="G206" s="64"/>
      <c r="H206" s="64"/>
      <c r="I206" s="165"/>
      <c r="J206" s="64"/>
      <c r="K206" s="64"/>
      <c r="L206" s="62"/>
      <c r="M206" s="208"/>
      <c r="N206" s="43"/>
      <c r="O206" s="43"/>
      <c r="P206" s="43"/>
      <c r="Q206" s="43"/>
      <c r="R206" s="43"/>
      <c r="S206" s="43"/>
      <c r="T206" s="79"/>
      <c r="AT206" s="25" t="s">
        <v>143</v>
      </c>
      <c r="AU206" s="25" t="s">
        <v>82</v>
      </c>
    </row>
    <row r="207" spans="2:65" s="11" customFormat="1" ht="13.5">
      <c r="B207" s="210"/>
      <c r="C207" s="211"/>
      <c r="D207" s="206" t="s">
        <v>145</v>
      </c>
      <c r="E207" s="212" t="s">
        <v>21</v>
      </c>
      <c r="F207" s="213" t="s">
        <v>287</v>
      </c>
      <c r="G207" s="211"/>
      <c r="H207" s="212" t="s">
        <v>21</v>
      </c>
      <c r="I207" s="214"/>
      <c r="J207" s="211"/>
      <c r="K207" s="211"/>
      <c r="L207" s="215"/>
      <c r="M207" s="216"/>
      <c r="N207" s="217"/>
      <c r="O207" s="217"/>
      <c r="P207" s="217"/>
      <c r="Q207" s="217"/>
      <c r="R207" s="217"/>
      <c r="S207" s="217"/>
      <c r="T207" s="218"/>
      <c r="AT207" s="219" t="s">
        <v>145</v>
      </c>
      <c r="AU207" s="219" t="s">
        <v>82</v>
      </c>
      <c r="AV207" s="11" t="s">
        <v>80</v>
      </c>
      <c r="AW207" s="11" t="s">
        <v>35</v>
      </c>
      <c r="AX207" s="11" t="s">
        <v>72</v>
      </c>
      <c r="AY207" s="219" t="s">
        <v>132</v>
      </c>
    </row>
    <row r="208" spans="2:65" s="12" customFormat="1" ht="13.5">
      <c r="B208" s="220"/>
      <c r="C208" s="221"/>
      <c r="D208" s="206" t="s">
        <v>145</v>
      </c>
      <c r="E208" s="222" t="s">
        <v>21</v>
      </c>
      <c r="F208" s="223" t="s">
        <v>288</v>
      </c>
      <c r="G208" s="221"/>
      <c r="H208" s="224">
        <v>30.51</v>
      </c>
      <c r="I208" s="225"/>
      <c r="J208" s="221"/>
      <c r="K208" s="221"/>
      <c r="L208" s="226"/>
      <c r="M208" s="227"/>
      <c r="N208" s="228"/>
      <c r="O208" s="228"/>
      <c r="P208" s="228"/>
      <c r="Q208" s="228"/>
      <c r="R208" s="228"/>
      <c r="S208" s="228"/>
      <c r="T208" s="229"/>
      <c r="AT208" s="230" t="s">
        <v>145</v>
      </c>
      <c r="AU208" s="230" t="s">
        <v>82</v>
      </c>
      <c r="AV208" s="12" t="s">
        <v>82</v>
      </c>
      <c r="AW208" s="12" t="s">
        <v>35</v>
      </c>
      <c r="AX208" s="12" t="s">
        <v>72</v>
      </c>
      <c r="AY208" s="230" t="s">
        <v>132</v>
      </c>
    </row>
    <row r="209" spans="2:65" s="13" customFormat="1" ht="13.5">
      <c r="B209" s="231"/>
      <c r="C209" s="232"/>
      <c r="D209" s="206" t="s">
        <v>145</v>
      </c>
      <c r="E209" s="233" t="s">
        <v>91</v>
      </c>
      <c r="F209" s="234" t="s">
        <v>148</v>
      </c>
      <c r="G209" s="232"/>
      <c r="H209" s="235">
        <v>30.51</v>
      </c>
      <c r="I209" s="236"/>
      <c r="J209" s="232"/>
      <c r="K209" s="232"/>
      <c r="L209" s="237"/>
      <c r="M209" s="238"/>
      <c r="N209" s="239"/>
      <c r="O209" s="239"/>
      <c r="P209" s="239"/>
      <c r="Q209" s="239"/>
      <c r="R209" s="239"/>
      <c r="S209" s="239"/>
      <c r="T209" s="240"/>
      <c r="AT209" s="241" t="s">
        <v>145</v>
      </c>
      <c r="AU209" s="241" t="s">
        <v>82</v>
      </c>
      <c r="AV209" s="13" t="s">
        <v>139</v>
      </c>
      <c r="AW209" s="13" t="s">
        <v>35</v>
      </c>
      <c r="AX209" s="13" t="s">
        <v>80</v>
      </c>
      <c r="AY209" s="241" t="s">
        <v>132</v>
      </c>
    </row>
    <row r="210" spans="2:65" s="1" customFormat="1" ht="25.5" customHeight="1">
      <c r="B210" s="42"/>
      <c r="C210" s="194" t="s">
        <v>289</v>
      </c>
      <c r="D210" s="194" t="s">
        <v>134</v>
      </c>
      <c r="E210" s="195" t="s">
        <v>290</v>
      </c>
      <c r="F210" s="196" t="s">
        <v>291</v>
      </c>
      <c r="G210" s="197" t="s">
        <v>92</v>
      </c>
      <c r="H210" s="198">
        <v>457.65</v>
      </c>
      <c r="I210" s="199"/>
      <c r="J210" s="200">
        <f>ROUND(I210*H210,2)</f>
        <v>0</v>
      </c>
      <c r="K210" s="196" t="s">
        <v>138</v>
      </c>
      <c r="L210" s="62"/>
      <c r="M210" s="201" t="s">
        <v>21</v>
      </c>
      <c r="N210" s="202" t="s">
        <v>43</v>
      </c>
      <c r="O210" s="43"/>
      <c r="P210" s="203">
        <f>O210*H210</f>
        <v>0</v>
      </c>
      <c r="Q210" s="203">
        <v>0</v>
      </c>
      <c r="R210" s="203">
        <f>Q210*H210</f>
        <v>0</v>
      </c>
      <c r="S210" s="203">
        <v>0</v>
      </c>
      <c r="T210" s="204">
        <f>S210*H210</f>
        <v>0</v>
      </c>
      <c r="AR210" s="25" t="s">
        <v>139</v>
      </c>
      <c r="AT210" s="25" t="s">
        <v>134</v>
      </c>
      <c r="AU210" s="25" t="s">
        <v>82</v>
      </c>
      <c r="AY210" s="25" t="s">
        <v>132</v>
      </c>
      <c r="BE210" s="205">
        <f>IF(N210="základní",J210,0)</f>
        <v>0</v>
      </c>
      <c r="BF210" s="205">
        <f>IF(N210="snížená",J210,0)</f>
        <v>0</v>
      </c>
      <c r="BG210" s="205">
        <f>IF(N210="zákl. přenesená",J210,0)</f>
        <v>0</v>
      </c>
      <c r="BH210" s="205">
        <f>IF(N210="sníž. přenesená",J210,0)</f>
        <v>0</v>
      </c>
      <c r="BI210" s="205">
        <f>IF(N210="nulová",J210,0)</f>
        <v>0</v>
      </c>
      <c r="BJ210" s="25" t="s">
        <v>80</v>
      </c>
      <c r="BK210" s="205">
        <f>ROUND(I210*H210,2)</f>
        <v>0</v>
      </c>
      <c r="BL210" s="25" t="s">
        <v>139</v>
      </c>
      <c r="BM210" s="25" t="s">
        <v>292</v>
      </c>
    </row>
    <row r="211" spans="2:65" s="1" customFormat="1" ht="40.5">
      <c r="B211" s="42"/>
      <c r="C211" s="64"/>
      <c r="D211" s="206" t="s">
        <v>141</v>
      </c>
      <c r="E211" s="64"/>
      <c r="F211" s="207" t="s">
        <v>293</v>
      </c>
      <c r="G211" s="64"/>
      <c r="H211" s="64"/>
      <c r="I211" s="165"/>
      <c r="J211" s="64"/>
      <c r="K211" s="64"/>
      <c r="L211" s="62"/>
      <c r="M211" s="208"/>
      <c r="N211" s="43"/>
      <c r="O211" s="43"/>
      <c r="P211" s="43"/>
      <c r="Q211" s="43"/>
      <c r="R211" s="43"/>
      <c r="S211" s="43"/>
      <c r="T211" s="79"/>
      <c r="AT211" s="25" t="s">
        <v>141</v>
      </c>
      <c r="AU211" s="25" t="s">
        <v>82</v>
      </c>
    </row>
    <row r="212" spans="2:65" s="1" customFormat="1" ht="243">
      <c r="B212" s="42"/>
      <c r="C212" s="64"/>
      <c r="D212" s="206" t="s">
        <v>143</v>
      </c>
      <c r="E212" s="64"/>
      <c r="F212" s="209" t="s">
        <v>286</v>
      </c>
      <c r="G212" s="64"/>
      <c r="H212" s="64"/>
      <c r="I212" s="165"/>
      <c r="J212" s="64"/>
      <c r="K212" s="64"/>
      <c r="L212" s="62"/>
      <c r="M212" s="208"/>
      <c r="N212" s="43"/>
      <c r="O212" s="43"/>
      <c r="P212" s="43"/>
      <c r="Q212" s="43"/>
      <c r="R212" s="43"/>
      <c r="S212" s="43"/>
      <c r="T212" s="79"/>
      <c r="AT212" s="25" t="s">
        <v>143</v>
      </c>
      <c r="AU212" s="25" t="s">
        <v>82</v>
      </c>
    </row>
    <row r="213" spans="2:65" s="12" customFormat="1" ht="13.5">
      <c r="B213" s="220"/>
      <c r="C213" s="221"/>
      <c r="D213" s="206" t="s">
        <v>145</v>
      </c>
      <c r="E213" s="222" t="s">
        <v>21</v>
      </c>
      <c r="F213" s="223" t="s">
        <v>91</v>
      </c>
      <c r="G213" s="221"/>
      <c r="H213" s="224">
        <v>30.51</v>
      </c>
      <c r="I213" s="225"/>
      <c r="J213" s="221"/>
      <c r="K213" s="221"/>
      <c r="L213" s="226"/>
      <c r="M213" s="227"/>
      <c r="N213" s="228"/>
      <c r="O213" s="228"/>
      <c r="P213" s="228"/>
      <c r="Q213" s="228"/>
      <c r="R213" s="228"/>
      <c r="S213" s="228"/>
      <c r="T213" s="229"/>
      <c r="AT213" s="230" t="s">
        <v>145</v>
      </c>
      <c r="AU213" s="230" t="s">
        <v>82</v>
      </c>
      <c r="AV213" s="12" t="s">
        <v>82</v>
      </c>
      <c r="AW213" s="12" t="s">
        <v>35</v>
      </c>
      <c r="AX213" s="12" t="s">
        <v>80</v>
      </c>
      <c r="AY213" s="230" t="s">
        <v>132</v>
      </c>
    </row>
    <row r="214" spans="2:65" s="12" customFormat="1" ht="13.5">
      <c r="B214" s="220"/>
      <c r="C214" s="221"/>
      <c r="D214" s="206" t="s">
        <v>145</v>
      </c>
      <c r="E214" s="221"/>
      <c r="F214" s="223" t="s">
        <v>294</v>
      </c>
      <c r="G214" s="221"/>
      <c r="H214" s="224">
        <v>457.65</v>
      </c>
      <c r="I214" s="225"/>
      <c r="J214" s="221"/>
      <c r="K214" s="221"/>
      <c r="L214" s="226"/>
      <c r="M214" s="227"/>
      <c r="N214" s="228"/>
      <c r="O214" s="228"/>
      <c r="P214" s="228"/>
      <c r="Q214" s="228"/>
      <c r="R214" s="228"/>
      <c r="S214" s="228"/>
      <c r="T214" s="229"/>
      <c r="AT214" s="230" t="s">
        <v>145</v>
      </c>
      <c r="AU214" s="230" t="s">
        <v>82</v>
      </c>
      <c r="AV214" s="12" t="s">
        <v>82</v>
      </c>
      <c r="AW214" s="12" t="s">
        <v>6</v>
      </c>
      <c r="AX214" s="12" t="s">
        <v>80</v>
      </c>
      <c r="AY214" s="230" t="s">
        <v>132</v>
      </c>
    </row>
    <row r="215" spans="2:65" s="1" customFormat="1" ht="16.5" customHeight="1">
      <c r="B215" s="42"/>
      <c r="C215" s="194" t="s">
        <v>295</v>
      </c>
      <c r="D215" s="194" t="s">
        <v>134</v>
      </c>
      <c r="E215" s="195" t="s">
        <v>296</v>
      </c>
      <c r="F215" s="196" t="s">
        <v>297</v>
      </c>
      <c r="G215" s="197" t="s">
        <v>234</v>
      </c>
      <c r="H215" s="198">
        <v>54.917999999999999</v>
      </c>
      <c r="I215" s="199"/>
      <c r="J215" s="200">
        <f>ROUND(I215*H215,2)</f>
        <v>0</v>
      </c>
      <c r="K215" s="196" t="s">
        <v>138</v>
      </c>
      <c r="L215" s="62"/>
      <c r="M215" s="201" t="s">
        <v>21</v>
      </c>
      <c r="N215" s="202" t="s">
        <v>43</v>
      </c>
      <c r="O215" s="43"/>
      <c r="P215" s="203">
        <f>O215*H215</f>
        <v>0</v>
      </c>
      <c r="Q215" s="203">
        <v>0</v>
      </c>
      <c r="R215" s="203">
        <f>Q215*H215</f>
        <v>0</v>
      </c>
      <c r="S215" s="203">
        <v>0</v>
      </c>
      <c r="T215" s="204">
        <f>S215*H215</f>
        <v>0</v>
      </c>
      <c r="AR215" s="25" t="s">
        <v>139</v>
      </c>
      <c r="AT215" s="25" t="s">
        <v>134</v>
      </c>
      <c r="AU215" s="25" t="s">
        <v>82</v>
      </c>
      <c r="AY215" s="25" t="s">
        <v>132</v>
      </c>
      <c r="BE215" s="205">
        <f>IF(N215="základní",J215,0)</f>
        <v>0</v>
      </c>
      <c r="BF215" s="205">
        <f>IF(N215="snížená",J215,0)</f>
        <v>0</v>
      </c>
      <c r="BG215" s="205">
        <f>IF(N215="zákl. přenesená",J215,0)</f>
        <v>0</v>
      </c>
      <c r="BH215" s="205">
        <f>IF(N215="sníž. přenesená",J215,0)</f>
        <v>0</v>
      </c>
      <c r="BI215" s="205">
        <f>IF(N215="nulová",J215,0)</f>
        <v>0</v>
      </c>
      <c r="BJ215" s="25" t="s">
        <v>80</v>
      </c>
      <c r="BK215" s="205">
        <f>ROUND(I215*H215,2)</f>
        <v>0</v>
      </c>
      <c r="BL215" s="25" t="s">
        <v>139</v>
      </c>
      <c r="BM215" s="25" t="s">
        <v>298</v>
      </c>
    </row>
    <row r="216" spans="2:65" s="1" customFormat="1" ht="27">
      <c r="B216" s="42"/>
      <c r="C216" s="64"/>
      <c r="D216" s="206" t="s">
        <v>141</v>
      </c>
      <c r="E216" s="64"/>
      <c r="F216" s="207" t="s">
        <v>299</v>
      </c>
      <c r="G216" s="64"/>
      <c r="H216" s="64"/>
      <c r="I216" s="165"/>
      <c r="J216" s="64"/>
      <c r="K216" s="64"/>
      <c r="L216" s="62"/>
      <c r="M216" s="208"/>
      <c r="N216" s="43"/>
      <c r="O216" s="43"/>
      <c r="P216" s="43"/>
      <c r="Q216" s="43"/>
      <c r="R216" s="43"/>
      <c r="S216" s="43"/>
      <c r="T216" s="79"/>
      <c r="AT216" s="25" t="s">
        <v>141</v>
      </c>
      <c r="AU216" s="25" t="s">
        <v>82</v>
      </c>
    </row>
    <row r="217" spans="2:65" s="1" customFormat="1" ht="40.5">
      <c r="B217" s="42"/>
      <c r="C217" s="64"/>
      <c r="D217" s="206" t="s">
        <v>143</v>
      </c>
      <c r="E217" s="64"/>
      <c r="F217" s="209" t="s">
        <v>300</v>
      </c>
      <c r="G217" s="64"/>
      <c r="H217" s="64"/>
      <c r="I217" s="165"/>
      <c r="J217" s="64"/>
      <c r="K217" s="64"/>
      <c r="L217" s="62"/>
      <c r="M217" s="208"/>
      <c r="N217" s="43"/>
      <c r="O217" s="43"/>
      <c r="P217" s="43"/>
      <c r="Q217" s="43"/>
      <c r="R217" s="43"/>
      <c r="S217" s="43"/>
      <c r="T217" s="79"/>
      <c r="AT217" s="25" t="s">
        <v>143</v>
      </c>
      <c r="AU217" s="25" t="s">
        <v>82</v>
      </c>
    </row>
    <row r="218" spans="2:65" s="12" customFormat="1" ht="13.5">
      <c r="B218" s="220"/>
      <c r="C218" s="221"/>
      <c r="D218" s="206" t="s">
        <v>145</v>
      </c>
      <c r="E218" s="222" t="s">
        <v>21</v>
      </c>
      <c r="F218" s="223" t="s">
        <v>91</v>
      </c>
      <c r="G218" s="221"/>
      <c r="H218" s="224">
        <v>30.51</v>
      </c>
      <c r="I218" s="225"/>
      <c r="J218" s="221"/>
      <c r="K218" s="221"/>
      <c r="L218" s="226"/>
      <c r="M218" s="227"/>
      <c r="N218" s="228"/>
      <c r="O218" s="228"/>
      <c r="P218" s="228"/>
      <c r="Q218" s="228"/>
      <c r="R218" s="228"/>
      <c r="S218" s="228"/>
      <c r="T218" s="229"/>
      <c r="AT218" s="230" t="s">
        <v>145</v>
      </c>
      <c r="AU218" s="230" t="s">
        <v>82</v>
      </c>
      <c r="AV218" s="12" t="s">
        <v>82</v>
      </c>
      <c r="AW218" s="12" t="s">
        <v>35</v>
      </c>
      <c r="AX218" s="12" t="s">
        <v>80</v>
      </c>
      <c r="AY218" s="230" t="s">
        <v>132</v>
      </c>
    </row>
    <row r="219" spans="2:65" s="12" customFormat="1" ht="13.5">
      <c r="B219" s="220"/>
      <c r="C219" s="221"/>
      <c r="D219" s="206" t="s">
        <v>145</v>
      </c>
      <c r="E219" s="221"/>
      <c r="F219" s="223" t="s">
        <v>301</v>
      </c>
      <c r="G219" s="221"/>
      <c r="H219" s="224">
        <v>54.917999999999999</v>
      </c>
      <c r="I219" s="225"/>
      <c r="J219" s="221"/>
      <c r="K219" s="221"/>
      <c r="L219" s="226"/>
      <c r="M219" s="227"/>
      <c r="N219" s="228"/>
      <c r="O219" s="228"/>
      <c r="P219" s="228"/>
      <c r="Q219" s="228"/>
      <c r="R219" s="228"/>
      <c r="S219" s="228"/>
      <c r="T219" s="229"/>
      <c r="AT219" s="230" t="s">
        <v>145</v>
      </c>
      <c r="AU219" s="230" t="s">
        <v>82</v>
      </c>
      <c r="AV219" s="12" t="s">
        <v>82</v>
      </c>
      <c r="AW219" s="12" t="s">
        <v>6</v>
      </c>
      <c r="AX219" s="12" t="s">
        <v>80</v>
      </c>
      <c r="AY219" s="230" t="s">
        <v>132</v>
      </c>
    </row>
    <row r="220" spans="2:65" s="10" customFormat="1" ht="29.85" customHeight="1">
      <c r="B220" s="178"/>
      <c r="C220" s="179"/>
      <c r="D220" s="180" t="s">
        <v>71</v>
      </c>
      <c r="E220" s="192" t="s">
        <v>155</v>
      </c>
      <c r="F220" s="192" t="s">
        <v>302</v>
      </c>
      <c r="G220" s="179"/>
      <c r="H220" s="179"/>
      <c r="I220" s="182"/>
      <c r="J220" s="193">
        <f>BK220</f>
        <v>0</v>
      </c>
      <c r="K220" s="179"/>
      <c r="L220" s="184"/>
      <c r="M220" s="185"/>
      <c r="N220" s="186"/>
      <c r="O220" s="186"/>
      <c r="P220" s="187">
        <f>SUM(P221:P225)</f>
        <v>0</v>
      </c>
      <c r="Q220" s="186"/>
      <c r="R220" s="187">
        <f>SUM(R221:R225)</f>
        <v>0</v>
      </c>
      <c r="S220" s="186"/>
      <c r="T220" s="188">
        <f>SUM(T221:T225)</f>
        <v>2.2000000000000002</v>
      </c>
      <c r="AR220" s="189" t="s">
        <v>80</v>
      </c>
      <c r="AT220" s="190" t="s">
        <v>71</v>
      </c>
      <c r="AU220" s="190" t="s">
        <v>80</v>
      </c>
      <c r="AY220" s="189" t="s">
        <v>132</v>
      </c>
      <c r="BK220" s="191">
        <f>SUM(BK221:BK225)</f>
        <v>0</v>
      </c>
    </row>
    <row r="221" spans="2:65" s="1" customFormat="1" ht="25.5" customHeight="1">
      <c r="B221" s="42"/>
      <c r="C221" s="194" t="s">
        <v>303</v>
      </c>
      <c r="D221" s="194" t="s">
        <v>134</v>
      </c>
      <c r="E221" s="195" t="s">
        <v>304</v>
      </c>
      <c r="F221" s="196" t="s">
        <v>305</v>
      </c>
      <c r="G221" s="197" t="s">
        <v>92</v>
      </c>
      <c r="H221" s="198">
        <v>1</v>
      </c>
      <c r="I221" s="199"/>
      <c r="J221" s="200">
        <f>ROUND(I221*H221,2)</f>
        <v>0</v>
      </c>
      <c r="K221" s="196" t="s">
        <v>138</v>
      </c>
      <c r="L221" s="62"/>
      <c r="M221" s="201" t="s">
        <v>21</v>
      </c>
      <c r="N221" s="202" t="s">
        <v>43</v>
      </c>
      <c r="O221" s="43"/>
      <c r="P221" s="203">
        <f>O221*H221</f>
        <v>0</v>
      </c>
      <c r="Q221" s="203">
        <v>0</v>
      </c>
      <c r="R221" s="203">
        <f>Q221*H221</f>
        <v>0</v>
      </c>
      <c r="S221" s="203">
        <v>2.2000000000000002</v>
      </c>
      <c r="T221" s="204">
        <f>S221*H221</f>
        <v>2.2000000000000002</v>
      </c>
      <c r="AR221" s="25" t="s">
        <v>139</v>
      </c>
      <c r="AT221" s="25" t="s">
        <v>134</v>
      </c>
      <c r="AU221" s="25" t="s">
        <v>82</v>
      </c>
      <c r="AY221" s="25" t="s">
        <v>132</v>
      </c>
      <c r="BE221" s="205">
        <f>IF(N221="základní",J221,0)</f>
        <v>0</v>
      </c>
      <c r="BF221" s="205">
        <f>IF(N221="snížená",J221,0)</f>
        <v>0</v>
      </c>
      <c r="BG221" s="205">
        <f>IF(N221="zákl. přenesená",J221,0)</f>
        <v>0</v>
      </c>
      <c r="BH221" s="205">
        <f>IF(N221="sníž. přenesená",J221,0)</f>
        <v>0</v>
      </c>
      <c r="BI221" s="205">
        <f>IF(N221="nulová",J221,0)</f>
        <v>0</v>
      </c>
      <c r="BJ221" s="25" t="s">
        <v>80</v>
      </c>
      <c r="BK221" s="205">
        <f>ROUND(I221*H221,2)</f>
        <v>0</v>
      </c>
      <c r="BL221" s="25" t="s">
        <v>139</v>
      </c>
      <c r="BM221" s="25" t="s">
        <v>306</v>
      </c>
    </row>
    <row r="222" spans="2:65" s="1" customFormat="1" ht="27">
      <c r="B222" s="42"/>
      <c r="C222" s="64"/>
      <c r="D222" s="206" t="s">
        <v>141</v>
      </c>
      <c r="E222" s="64"/>
      <c r="F222" s="207" t="s">
        <v>307</v>
      </c>
      <c r="G222" s="64"/>
      <c r="H222" s="64"/>
      <c r="I222" s="165"/>
      <c r="J222" s="64"/>
      <c r="K222" s="64"/>
      <c r="L222" s="62"/>
      <c r="M222" s="208"/>
      <c r="N222" s="43"/>
      <c r="O222" s="43"/>
      <c r="P222" s="43"/>
      <c r="Q222" s="43"/>
      <c r="R222" s="43"/>
      <c r="S222" s="43"/>
      <c r="T222" s="79"/>
      <c r="AT222" s="25" t="s">
        <v>141</v>
      </c>
      <c r="AU222" s="25" t="s">
        <v>82</v>
      </c>
    </row>
    <row r="223" spans="2:65" s="11" customFormat="1" ht="13.5">
      <c r="B223" s="210"/>
      <c r="C223" s="211"/>
      <c r="D223" s="206" t="s">
        <v>145</v>
      </c>
      <c r="E223" s="212" t="s">
        <v>21</v>
      </c>
      <c r="F223" s="213" t="s">
        <v>146</v>
      </c>
      <c r="G223" s="211"/>
      <c r="H223" s="212" t="s">
        <v>21</v>
      </c>
      <c r="I223" s="214"/>
      <c r="J223" s="211"/>
      <c r="K223" s="211"/>
      <c r="L223" s="215"/>
      <c r="M223" s="216"/>
      <c r="N223" s="217"/>
      <c r="O223" s="217"/>
      <c r="P223" s="217"/>
      <c r="Q223" s="217"/>
      <c r="R223" s="217"/>
      <c r="S223" s="217"/>
      <c r="T223" s="218"/>
      <c r="AT223" s="219" t="s">
        <v>145</v>
      </c>
      <c r="AU223" s="219" t="s">
        <v>82</v>
      </c>
      <c r="AV223" s="11" t="s">
        <v>80</v>
      </c>
      <c r="AW223" s="11" t="s">
        <v>35</v>
      </c>
      <c r="AX223" s="11" t="s">
        <v>72</v>
      </c>
      <c r="AY223" s="219" t="s">
        <v>132</v>
      </c>
    </row>
    <row r="224" spans="2:65" s="12" customFormat="1" ht="13.5">
      <c r="B224" s="220"/>
      <c r="C224" s="221"/>
      <c r="D224" s="206" t="s">
        <v>145</v>
      </c>
      <c r="E224" s="222" t="s">
        <v>21</v>
      </c>
      <c r="F224" s="223" t="s">
        <v>308</v>
      </c>
      <c r="G224" s="221"/>
      <c r="H224" s="224">
        <v>1</v>
      </c>
      <c r="I224" s="225"/>
      <c r="J224" s="221"/>
      <c r="K224" s="221"/>
      <c r="L224" s="226"/>
      <c r="M224" s="227"/>
      <c r="N224" s="228"/>
      <c r="O224" s="228"/>
      <c r="P224" s="228"/>
      <c r="Q224" s="228"/>
      <c r="R224" s="228"/>
      <c r="S224" s="228"/>
      <c r="T224" s="229"/>
      <c r="AT224" s="230" t="s">
        <v>145</v>
      </c>
      <c r="AU224" s="230" t="s">
        <v>82</v>
      </c>
      <c r="AV224" s="12" t="s">
        <v>82</v>
      </c>
      <c r="AW224" s="12" t="s">
        <v>35</v>
      </c>
      <c r="AX224" s="12" t="s">
        <v>72</v>
      </c>
      <c r="AY224" s="230" t="s">
        <v>132</v>
      </c>
    </row>
    <row r="225" spans="2:65" s="13" customFormat="1" ht="13.5">
      <c r="B225" s="231"/>
      <c r="C225" s="232"/>
      <c r="D225" s="206" t="s">
        <v>145</v>
      </c>
      <c r="E225" s="233" t="s">
        <v>21</v>
      </c>
      <c r="F225" s="234" t="s">
        <v>148</v>
      </c>
      <c r="G225" s="232"/>
      <c r="H225" s="235">
        <v>1</v>
      </c>
      <c r="I225" s="236"/>
      <c r="J225" s="232"/>
      <c r="K225" s="232"/>
      <c r="L225" s="237"/>
      <c r="M225" s="238"/>
      <c r="N225" s="239"/>
      <c r="O225" s="239"/>
      <c r="P225" s="239"/>
      <c r="Q225" s="239"/>
      <c r="R225" s="239"/>
      <c r="S225" s="239"/>
      <c r="T225" s="240"/>
      <c r="AT225" s="241" t="s">
        <v>145</v>
      </c>
      <c r="AU225" s="241" t="s">
        <v>82</v>
      </c>
      <c r="AV225" s="13" t="s">
        <v>139</v>
      </c>
      <c r="AW225" s="13" t="s">
        <v>35</v>
      </c>
      <c r="AX225" s="13" t="s">
        <v>80</v>
      </c>
      <c r="AY225" s="241" t="s">
        <v>132</v>
      </c>
    </row>
    <row r="226" spans="2:65" s="10" customFormat="1" ht="29.85" customHeight="1">
      <c r="B226" s="178"/>
      <c r="C226" s="179"/>
      <c r="D226" s="180" t="s">
        <v>71</v>
      </c>
      <c r="E226" s="192" t="s">
        <v>139</v>
      </c>
      <c r="F226" s="192" t="s">
        <v>309</v>
      </c>
      <c r="G226" s="179"/>
      <c r="H226" s="179"/>
      <c r="I226" s="182"/>
      <c r="J226" s="193">
        <f>BK226</f>
        <v>0</v>
      </c>
      <c r="K226" s="179"/>
      <c r="L226" s="184"/>
      <c r="M226" s="185"/>
      <c r="N226" s="186"/>
      <c r="O226" s="186"/>
      <c r="P226" s="187">
        <f>SUM(P227:P238)</f>
        <v>0</v>
      </c>
      <c r="Q226" s="186"/>
      <c r="R226" s="187">
        <f>SUM(R227:R238)</f>
        <v>2.7227087999999999</v>
      </c>
      <c r="S226" s="186"/>
      <c r="T226" s="188">
        <f>SUM(T227:T238)</f>
        <v>0</v>
      </c>
      <c r="AR226" s="189" t="s">
        <v>80</v>
      </c>
      <c r="AT226" s="190" t="s">
        <v>71</v>
      </c>
      <c r="AU226" s="190" t="s">
        <v>80</v>
      </c>
      <c r="AY226" s="189" t="s">
        <v>132</v>
      </c>
      <c r="BK226" s="191">
        <f>SUM(BK227:BK238)</f>
        <v>0</v>
      </c>
    </row>
    <row r="227" spans="2:65" s="1" customFormat="1" ht="25.5" customHeight="1">
      <c r="B227" s="42"/>
      <c r="C227" s="194" t="s">
        <v>310</v>
      </c>
      <c r="D227" s="194" t="s">
        <v>134</v>
      </c>
      <c r="E227" s="195" t="s">
        <v>311</v>
      </c>
      <c r="F227" s="196" t="s">
        <v>312</v>
      </c>
      <c r="G227" s="197" t="s">
        <v>137</v>
      </c>
      <c r="H227" s="198">
        <v>70</v>
      </c>
      <c r="I227" s="199"/>
      <c r="J227" s="200">
        <f>ROUND(I227*H227,2)</f>
        <v>0</v>
      </c>
      <c r="K227" s="196" t="s">
        <v>138</v>
      </c>
      <c r="L227" s="62"/>
      <c r="M227" s="201" t="s">
        <v>21</v>
      </c>
      <c r="N227" s="202" t="s">
        <v>43</v>
      </c>
      <c r="O227" s="43"/>
      <c r="P227" s="203">
        <f>O227*H227</f>
        <v>0</v>
      </c>
      <c r="Q227" s="203">
        <v>0</v>
      </c>
      <c r="R227" s="203">
        <f>Q227*H227</f>
        <v>0</v>
      </c>
      <c r="S227" s="203">
        <v>0</v>
      </c>
      <c r="T227" s="204">
        <f>S227*H227</f>
        <v>0</v>
      </c>
      <c r="AR227" s="25" t="s">
        <v>139</v>
      </c>
      <c r="AT227" s="25" t="s">
        <v>134</v>
      </c>
      <c r="AU227" s="25" t="s">
        <v>82</v>
      </c>
      <c r="AY227" s="25" t="s">
        <v>132</v>
      </c>
      <c r="BE227" s="205">
        <f>IF(N227="základní",J227,0)</f>
        <v>0</v>
      </c>
      <c r="BF227" s="205">
        <f>IF(N227="snížená",J227,0)</f>
        <v>0</v>
      </c>
      <c r="BG227" s="205">
        <f>IF(N227="zákl. přenesená",J227,0)</f>
        <v>0</v>
      </c>
      <c r="BH227" s="205">
        <f>IF(N227="sníž. přenesená",J227,0)</f>
        <v>0</v>
      </c>
      <c r="BI227" s="205">
        <f>IF(N227="nulová",J227,0)</f>
        <v>0</v>
      </c>
      <c r="BJ227" s="25" t="s">
        <v>80</v>
      </c>
      <c r="BK227" s="205">
        <f>ROUND(I227*H227,2)</f>
        <v>0</v>
      </c>
      <c r="BL227" s="25" t="s">
        <v>139</v>
      </c>
      <c r="BM227" s="25" t="s">
        <v>313</v>
      </c>
    </row>
    <row r="228" spans="2:65" s="1" customFormat="1" ht="27">
      <c r="B228" s="42"/>
      <c r="C228" s="64"/>
      <c r="D228" s="206" t="s">
        <v>141</v>
      </c>
      <c r="E228" s="64"/>
      <c r="F228" s="207" t="s">
        <v>314</v>
      </c>
      <c r="G228" s="64"/>
      <c r="H228" s="64"/>
      <c r="I228" s="165"/>
      <c r="J228" s="64"/>
      <c r="K228" s="64"/>
      <c r="L228" s="62"/>
      <c r="M228" s="208"/>
      <c r="N228" s="43"/>
      <c r="O228" s="43"/>
      <c r="P228" s="43"/>
      <c r="Q228" s="43"/>
      <c r="R228" s="43"/>
      <c r="S228" s="43"/>
      <c r="T228" s="79"/>
      <c r="AT228" s="25" t="s">
        <v>141</v>
      </c>
      <c r="AU228" s="25" t="s">
        <v>82</v>
      </c>
    </row>
    <row r="229" spans="2:65" s="1" customFormat="1" ht="256.5">
      <c r="B229" s="42"/>
      <c r="C229" s="64"/>
      <c r="D229" s="206" t="s">
        <v>143</v>
      </c>
      <c r="E229" s="64"/>
      <c r="F229" s="209" t="s">
        <v>315</v>
      </c>
      <c r="G229" s="64"/>
      <c r="H229" s="64"/>
      <c r="I229" s="165"/>
      <c r="J229" s="64"/>
      <c r="K229" s="64"/>
      <c r="L229" s="62"/>
      <c r="M229" s="208"/>
      <c r="N229" s="43"/>
      <c r="O229" s="43"/>
      <c r="P229" s="43"/>
      <c r="Q229" s="43"/>
      <c r="R229" s="43"/>
      <c r="S229" s="43"/>
      <c r="T229" s="79"/>
      <c r="AT229" s="25" t="s">
        <v>143</v>
      </c>
      <c r="AU229" s="25" t="s">
        <v>82</v>
      </c>
    </row>
    <row r="230" spans="2:65" s="11" customFormat="1" ht="13.5">
      <c r="B230" s="210"/>
      <c r="C230" s="211"/>
      <c r="D230" s="206" t="s">
        <v>145</v>
      </c>
      <c r="E230" s="212" t="s">
        <v>21</v>
      </c>
      <c r="F230" s="213" t="s">
        <v>316</v>
      </c>
      <c r="G230" s="211"/>
      <c r="H230" s="212" t="s">
        <v>21</v>
      </c>
      <c r="I230" s="214"/>
      <c r="J230" s="211"/>
      <c r="K230" s="211"/>
      <c r="L230" s="215"/>
      <c r="M230" s="216"/>
      <c r="N230" s="217"/>
      <c r="O230" s="217"/>
      <c r="P230" s="217"/>
      <c r="Q230" s="217"/>
      <c r="R230" s="217"/>
      <c r="S230" s="217"/>
      <c r="T230" s="218"/>
      <c r="AT230" s="219" t="s">
        <v>145</v>
      </c>
      <c r="AU230" s="219" t="s">
        <v>82</v>
      </c>
      <c r="AV230" s="11" t="s">
        <v>80</v>
      </c>
      <c r="AW230" s="11" t="s">
        <v>35</v>
      </c>
      <c r="AX230" s="11" t="s">
        <v>72</v>
      </c>
      <c r="AY230" s="219" t="s">
        <v>132</v>
      </c>
    </row>
    <row r="231" spans="2:65" s="12" customFormat="1" ht="13.5">
      <c r="B231" s="220"/>
      <c r="C231" s="221"/>
      <c r="D231" s="206" t="s">
        <v>145</v>
      </c>
      <c r="E231" s="222" t="s">
        <v>21</v>
      </c>
      <c r="F231" s="223" t="s">
        <v>317</v>
      </c>
      <c r="G231" s="221"/>
      <c r="H231" s="224">
        <v>70</v>
      </c>
      <c r="I231" s="225"/>
      <c r="J231" s="221"/>
      <c r="K231" s="221"/>
      <c r="L231" s="226"/>
      <c r="M231" s="227"/>
      <c r="N231" s="228"/>
      <c r="O231" s="228"/>
      <c r="P231" s="228"/>
      <c r="Q231" s="228"/>
      <c r="R231" s="228"/>
      <c r="S231" s="228"/>
      <c r="T231" s="229"/>
      <c r="AT231" s="230" t="s">
        <v>145</v>
      </c>
      <c r="AU231" s="230" t="s">
        <v>82</v>
      </c>
      <c r="AV231" s="12" t="s">
        <v>82</v>
      </c>
      <c r="AW231" s="12" t="s">
        <v>35</v>
      </c>
      <c r="AX231" s="12" t="s">
        <v>72</v>
      </c>
      <c r="AY231" s="230" t="s">
        <v>132</v>
      </c>
    </row>
    <row r="232" spans="2:65" s="13" customFormat="1" ht="13.5">
      <c r="B232" s="231"/>
      <c r="C232" s="232"/>
      <c r="D232" s="206" t="s">
        <v>145</v>
      </c>
      <c r="E232" s="233" t="s">
        <v>21</v>
      </c>
      <c r="F232" s="234" t="s">
        <v>148</v>
      </c>
      <c r="G232" s="232"/>
      <c r="H232" s="235">
        <v>70</v>
      </c>
      <c r="I232" s="236"/>
      <c r="J232" s="232"/>
      <c r="K232" s="232"/>
      <c r="L232" s="237"/>
      <c r="M232" s="238"/>
      <c r="N232" s="239"/>
      <c r="O232" s="239"/>
      <c r="P232" s="239"/>
      <c r="Q232" s="239"/>
      <c r="R232" s="239"/>
      <c r="S232" s="239"/>
      <c r="T232" s="240"/>
      <c r="AT232" s="241" t="s">
        <v>145</v>
      </c>
      <c r="AU232" s="241" t="s">
        <v>82</v>
      </c>
      <c r="AV232" s="13" t="s">
        <v>139</v>
      </c>
      <c r="AW232" s="13" t="s">
        <v>35</v>
      </c>
      <c r="AX232" s="13" t="s">
        <v>80</v>
      </c>
      <c r="AY232" s="241" t="s">
        <v>132</v>
      </c>
    </row>
    <row r="233" spans="2:65" s="1" customFormat="1" ht="16.5" customHeight="1">
      <c r="B233" s="42"/>
      <c r="C233" s="194" t="s">
        <v>318</v>
      </c>
      <c r="D233" s="194" t="s">
        <v>134</v>
      </c>
      <c r="E233" s="195" t="s">
        <v>319</v>
      </c>
      <c r="F233" s="196" t="s">
        <v>320</v>
      </c>
      <c r="G233" s="197" t="s">
        <v>92</v>
      </c>
      <c r="H233" s="198">
        <v>1.44</v>
      </c>
      <c r="I233" s="199"/>
      <c r="J233" s="200">
        <f>ROUND(I233*H233,2)</f>
        <v>0</v>
      </c>
      <c r="K233" s="196" t="s">
        <v>138</v>
      </c>
      <c r="L233" s="62"/>
      <c r="M233" s="201" t="s">
        <v>21</v>
      </c>
      <c r="N233" s="202" t="s">
        <v>43</v>
      </c>
      <c r="O233" s="43"/>
      <c r="P233" s="203">
        <f>O233*H233</f>
        <v>0</v>
      </c>
      <c r="Q233" s="203">
        <v>1.8907700000000001</v>
      </c>
      <c r="R233" s="203">
        <f>Q233*H233</f>
        <v>2.7227087999999999</v>
      </c>
      <c r="S233" s="203">
        <v>0</v>
      </c>
      <c r="T233" s="204">
        <f>S233*H233</f>
        <v>0</v>
      </c>
      <c r="AR233" s="25" t="s">
        <v>139</v>
      </c>
      <c r="AT233" s="25" t="s">
        <v>134</v>
      </c>
      <c r="AU233" s="25" t="s">
        <v>82</v>
      </c>
      <c r="AY233" s="25" t="s">
        <v>132</v>
      </c>
      <c r="BE233" s="205">
        <f>IF(N233="základní",J233,0)</f>
        <v>0</v>
      </c>
      <c r="BF233" s="205">
        <f>IF(N233="snížená",J233,0)</f>
        <v>0</v>
      </c>
      <c r="BG233" s="205">
        <f>IF(N233="zákl. přenesená",J233,0)</f>
        <v>0</v>
      </c>
      <c r="BH233" s="205">
        <f>IF(N233="sníž. přenesená",J233,0)</f>
        <v>0</v>
      </c>
      <c r="BI233" s="205">
        <f>IF(N233="nulová",J233,0)</f>
        <v>0</v>
      </c>
      <c r="BJ233" s="25" t="s">
        <v>80</v>
      </c>
      <c r="BK233" s="205">
        <f>ROUND(I233*H233,2)</f>
        <v>0</v>
      </c>
      <c r="BL233" s="25" t="s">
        <v>139</v>
      </c>
      <c r="BM233" s="25" t="s">
        <v>321</v>
      </c>
    </row>
    <row r="234" spans="2:65" s="1" customFormat="1" ht="27">
      <c r="B234" s="42"/>
      <c r="C234" s="64"/>
      <c r="D234" s="206" t="s">
        <v>141</v>
      </c>
      <c r="E234" s="64"/>
      <c r="F234" s="207" t="s">
        <v>322</v>
      </c>
      <c r="G234" s="64"/>
      <c r="H234" s="64"/>
      <c r="I234" s="165"/>
      <c r="J234" s="64"/>
      <c r="K234" s="64"/>
      <c r="L234" s="62"/>
      <c r="M234" s="208"/>
      <c r="N234" s="43"/>
      <c r="O234" s="43"/>
      <c r="P234" s="43"/>
      <c r="Q234" s="43"/>
      <c r="R234" s="43"/>
      <c r="S234" s="43"/>
      <c r="T234" s="79"/>
      <c r="AT234" s="25" t="s">
        <v>141</v>
      </c>
      <c r="AU234" s="25" t="s">
        <v>82</v>
      </c>
    </row>
    <row r="235" spans="2:65" s="1" customFormat="1" ht="67.5">
      <c r="B235" s="42"/>
      <c r="C235" s="64"/>
      <c r="D235" s="206" t="s">
        <v>143</v>
      </c>
      <c r="E235" s="64"/>
      <c r="F235" s="209" t="s">
        <v>323</v>
      </c>
      <c r="G235" s="64"/>
      <c r="H235" s="64"/>
      <c r="I235" s="165"/>
      <c r="J235" s="64"/>
      <c r="K235" s="64"/>
      <c r="L235" s="62"/>
      <c r="M235" s="208"/>
      <c r="N235" s="43"/>
      <c r="O235" s="43"/>
      <c r="P235" s="43"/>
      <c r="Q235" s="43"/>
      <c r="R235" s="43"/>
      <c r="S235" s="43"/>
      <c r="T235" s="79"/>
      <c r="AT235" s="25" t="s">
        <v>143</v>
      </c>
      <c r="AU235" s="25" t="s">
        <v>82</v>
      </c>
    </row>
    <row r="236" spans="2:65" s="11" customFormat="1" ht="13.5">
      <c r="B236" s="210"/>
      <c r="C236" s="211"/>
      <c r="D236" s="206" t="s">
        <v>145</v>
      </c>
      <c r="E236" s="212" t="s">
        <v>21</v>
      </c>
      <c r="F236" s="213" t="s">
        <v>324</v>
      </c>
      <c r="G236" s="211"/>
      <c r="H236" s="212" t="s">
        <v>21</v>
      </c>
      <c r="I236" s="214"/>
      <c r="J236" s="211"/>
      <c r="K236" s="211"/>
      <c r="L236" s="215"/>
      <c r="M236" s="216"/>
      <c r="N236" s="217"/>
      <c r="O236" s="217"/>
      <c r="P236" s="217"/>
      <c r="Q236" s="217"/>
      <c r="R236" s="217"/>
      <c r="S236" s="217"/>
      <c r="T236" s="218"/>
      <c r="AT236" s="219" t="s">
        <v>145</v>
      </c>
      <c r="AU236" s="219" t="s">
        <v>82</v>
      </c>
      <c r="AV236" s="11" t="s">
        <v>80</v>
      </c>
      <c r="AW236" s="11" t="s">
        <v>35</v>
      </c>
      <c r="AX236" s="11" t="s">
        <v>72</v>
      </c>
      <c r="AY236" s="219" t="s">
        <v>132</v>
      </c>
    </row>
    <row r="237" spans="2:65" s="12" customFormat="1" ht="13.5">
      <c r="B237" s="220"/>
      <c r="C237" s="221"/>
      <c r="D237" s="206" t="s">
        <v>145</v>
      </c>
      <c r="E237" s="222" t="s">
        <v>21</v>
      </c>
      <c r="F237" s="223" t="s">
        <v>325</v>
      </c>
      <c r="G237" s="221"/>
      <c r="H237" s="224">
        <v>1.44</v>
      </c>
      <c r="I237" s="225"/>
      <c r="J237" s="221"/>
      <c r="K237" s="221"/>
      <c r="L237" s="226"/>
      <c r="M237" s="227"/>
      <c r="N237" s="228"/>
      <c r="O237" s="228"/>
      <c r="P237" s="228"/>
      <c r="Q237" s="228"/>
      <c r="R237" s="228"/>
      <c r="S237" s="228"/>
      <c r="T237" s="229"/>
      <c r="AT237" s="230" t="s">
        <v>145</v>
      </c>
      <c r="AU237" s="230" t="s">
        <v>82</v>
      </c>
      <c r="AV237" s="12" t="s">
        <v>82</v>
      </c>
      <c r="AW237" s="12" t="s">
        <v>35</v>
      </c>
      <c r="AX237" s="12" t="s">
        <v>72</v>
      </c>
      <c r="AY237" s="230" t="s">
        <v>132</v>
      </c>
    </row>
    <row r="238" spans="2:65" s="13" customFormat="1" ht="13.5">
      <c r="B238" s="231"/>
      <c r="C238" s="232"/>
      <c r="D238" s="206" t="s">
        <v>145</v>
      </c>
      <c r="E238" s="233" t="s">
        <v>21</v>
      </c>
      <c r="F238" s="234" t="s">
        <v>148</v>
      </c>
      <c r="G238" s="232"/>
      <c r="H238" s="235">
        <v>1.44</v>
      </c>
      <c r="I238" s="236"/>
      <c r="J238" s="232"/>
      <c r="K238" s="232"/>
      <c r="L238" s="237"/>
      <c r="M238" s="238"/>
      <c r="N238" s="239"/>
      <c r="O238" s="239"/>
      <c r="P238" s="239"/>
      <c r="Q238" s="239"/>
      <c r="R238" s="239"/>
      <c r="S238" s="239"/>
      <c r="T238" s="240"/>
      <c r="AT238" s="241" t="s">
        <v>145</v>
      </c>
      <c r="AU238" s="241" t="s">
        <v>82</v>
      </c>
      <c r="AV238" s="13" t="s">
        <v>139</v>
      </c>
      <c r="AW238" s="13" t="s">
        <v>35</v>
      </c>
      <c r="AX238" s="13" t="s">
        <v>80</v>
      </c>
      <c r="AY238" s="241" t="s">
        <v>132</v>
      </c>
    </row>
    <row r="239" spans="2:65" s="10" customFormat="1" ht="29.85" customHeight="1">
      <c r="B239" s="178"/>
      <c r="C239" s="179"/>
      <c r="D239" s="180" t="s">
        <v>71</v>
      </c>
      <c r="E239" s="192" t="s">
        <v>166</v>
      </c>
      <c r="F239" s="192" t="s">
        <v>326</v>
      </c>
      <c r="G239" s="179"/>
      <c r="H239" s="179"/>
      <c r="I239" s="182"/>
      <c r="J239" s="193">
        <f>BK239</f>
        <v>0</v>
      </c>
      <c r="K239" s="179"/>
      <c r="L239" s="184"/>
      <c r="M239" s="185"/>
      <c r="N239" s="186"/>
      <c r="O239" s="186"/>
      <c r="P239" s="187">
        <f>SUM(P240:P306)</f>
        <v>0</v>
      </c>
      <c r="Q239" s="186"/>
      <c r="R239" s="187">
        <f>SUM(R240:R306)</f>
        <v>106.33370000000001</v>
      </c>
      <c r="S239" s="186"/>
      <c r="T239" s="188">
        <f>SUM(T240:T306)</f>
        <v>0</v>
      </c>
      <c r="AR239" s="189" t="s">
        <v>80</v>
      </c>
      <c r="AT239" s="190" t="s">
        <v>71</v>
      </c>
      <c r="AU239" s="190" t="s">
        <v>80</v>
      </c>
      <c r="AY239" s="189" t="s">
        <v>132</v>
      </c>
      <c r="BK239" s="191">
        <f>SUM(BK240:BK306)</f>
        <v>0</v>
      </c>
    </row>
    <row r="240" spans="2:65" s="1" customFormat="1" ht="16.5" customHeight="1">
      <c r="B240" s="42"/>
      <c r="C240" s="194" t="s">
        <v>327</v>
      </c>
      <c r="D240" s="194" t="s">
        <v>134</v>
      </c>
      <c r="E240" s="195" t="s">
        <v>328</v>
      </c>
      <c r="F240" s="196" t="s">
        <v>329</v>
      </c>
      <c r="G240" s="197" t="s">
        <v>137</v>
      </c>
      <c r="H240" s="198">
        <v>150</v>
      </c>
      <c r="I240" s="199"/>
      <c r="J240" s="200">
        <f>ROUND(I240*H240,2)</f>
        <v>0</v>
      </c>
      <c r="K240" s="196" t="s">
        <v>253</v>
      </c>
      <c r="L240" s="62"/>
      <c r="M240" s="201" t="s">
        <v>21</v>
      </c>
      <c r="N240" s="202" t="s">
        <v>43</v>
      </c>
      <c r="O240" s="43"/>
      <c r="P240" s="203">
        <f>O240*H240</f>
        <v>0</v>
      </c>
      <c r="Q240" s="203">
        <v>0</v>
      </c>
      <c r="R240" s="203">
        <f>Q240*H240</f>
        <v>0</v>
      </c>
      <c r="S240" s="203">
        <v>0</v>
      </c>
      <c r="T240" s="204">
        <f>S240*H240</f>
        <v>0</v>
      </c>
      <c r="AR240" s="25" t="s">
        <v>139</v>
      </c>
      <c r="AT240" s="25" t="s">
        <v>134</v>
      </c>
      <c r="AU240" s="25" t="s">
        <v>82</v>
      </c>
      <c r="AY240" s="25" t="s">
        <v>132</v>
      </c>
      <c r="BE240" s="205">
        <f>IF(N240="základní",J240,0)</f>
        <v>0</v>
      </c>
      <c r="BF240" s="205">
        <f>IF(N240="snížená",J240,0)</f>
        <v>0</v>
      </c>
      <c r="BG240" s="205">
        <f>IF(N240="zákl. přenesená",J240,0)</f>
        <v>0</v>
      </c>
      <c r="BH240" s="205">
        <f>IF(N240="sníž. přenesená",J240,0)</f>
        <v>0</v>
      </c>
      <c r="BI240" s="205">
        <f>IF(N240="nulová",J240,0)</f>
        <v>0</v>
      </c>
      <c r="BJ240" s="25" t="s">
        <v>80</v>
      </c>
      <c r="BK240" s="205">
        <f>ROUND(I240*H240,2)</f>
        <v>0</v>
      </c>
      <c r="BL240" s="25" t="s">
        <v>139</v>
      </c>
      <c r="BM240" s="25" t="s">
        <v>330</v>
      </c>
    </row>
    <row r="241" spans="2:65" s="1" customFormat="1" ht="13.5">
      <c r="B241" s="42"/>
      <c r="C241" s="64"/>
      <c r="D241" s="206" t="s">
        <v>141</v>
      </c>
      <c r="E241" s="64"/>
      <c r="F241" s="207" t="s">
        <v>331</v>
      </c>
      <c r="G241" s="64"/>
      <c r="H241" s="64"/>
      <c r="I241" s="165"/>
      <c r="J241" s="64"/>
      <c r="K241" s="64"/>
      <c r="L241" s="62"/>
      <c r="M241" s="208"/>
      <c r="N241" s="43"/>
      <c r="O241" s="43"/>
      <c r="P241" s="43"/>
      <c r="Q241" s="43"/>
      <c r="R241" s="43"/>
      <c r="S241" s="43"/>
      <c r="T241" s="79"/>
      <c r="AT241" s="25" t="s">
        <v>141</v>
      </c>
      <c r="AU241" s="25" t="s">
        <v>82</v>
      </c>
    </row>
    <row r="242" spans="2:65" s="11" customFormat="1" ht="13.5">
      <c r="B242" s="210"/>
      <c r="C242" s="211"/>
      <c r="D242" s="206" t="s">
        <v>145</v>
      </c>
      <c r="E242" s="212" t="s">
        <v>21</v>
      </c>
      <c r="F242" s="213" t="s">
        <v>316</v>
      </c>
      <c r="G242" s="211"/>
      <c r="H242" s="212" t="s">
        <v>21</v>
      </c>
      <c r="I242" s="214"/>
      <c r="J242" s="211"/>
      <c r="K242" s="211"/>
      <c r="L242" s="215"/>
      <c r="M242" s="216"/>
      <c r="N242" s="217"/>
      <c r="O242" s="217"/>
      <c r="P242" s="217"/>
      <c r="Q242" s="217"/>
      <c r="R242" s="217"/>
      <c r="S242" s="217"/>
      <c r="T242" s="218"/>
      <c r="AT242" s="219" t="s">
        <v>145</v>
      </c>
      <c r="AU242" s="219" t="s">
        <v>82</v>
      </c>
      <c r="AV242" s="11" t="s">
        <v>80</v>
      </c>
      <c r="AW242" s="11" t="s">
        <v>35</v>
      </c>
      <c r="AX242" s="11" t="s">
        <v>72</v>
      </c>
      <c r="AY242" s="219" t="s">
        <v>132</v>
      </c>
    </row>
    <row r="243" spans="2:65" s="12" customFormat="1" ht="13.5">
      <c r="B243" s="220"/>
      <c r="C243" s="221"/>
      <c r="D243" s="206" t="s">
        <v>145</v>
      </c>
      <c r="E243" s="222" t="s">
        <v>21</v>
      </c>
      <c r="F243" s="223" t="s">
        <v>332</v>
      </c>
      <c r="G243" s="221"/>
      <c r="H243" s="224">
        <v>150</v>
      </c>
      <c r="I243" s="225"/>
      <c r="J243" s="221"/>
      <c r="K243" s="221"/>
      <c r="L243" s="226"/>
      <c r="M243" s="227"/>
      <c r="N243" s="228"/>
      <c r="O243" s="228"/>
      <c r="P243" s="228"/>
      <c r="Q243" s="228"/>
      <c r="R243" s="228"/>
      <c r="S243" s="228"/>
      <c r="T243" s="229"/>
      <c r="AT243" s="230" t="s">
        <v>145</v>
      </c>
      <c r="AU243" s="230" t="s">
        <v>82</v>
      </c>
      <c r="AV243" s="12" t="s">
        <v>82</v>
      </c>
      <c r="AW243" s="12" t="s">
        <v>35</v>
      </c>
      <c r="AX243" s="12" t="s">
        <v>72</v>
      </c>
      <c r="AY243" s="230" t="s">
        <v>132</v>
      </c>
    </row>
    <row r="244" spans="2:65" s="13" customFormat="1" ht="13.5">
      <c r="B244" s="231"/>
      <c r="C244" s="232"/>
      <c r="D244" s="206" t="s">
        <v>145</v>
      </c>
      <c r="E244" s="233" t="s">
        <v>21</v>
      </c>
      <c r="F244" s="234" t="s">
        <v>148</v>
      </c>
      <c r="G244" s="232"/>
      <c r="H244" s="235">
        <v>150</v>
      </c>
      <c r="I244" s="236"/>
      <c r="J244" s="232"/>
      <c r="K244" s="232"/>
      <c r="L244" s="237"/>
      <c r="M244" s="238"/>
      <c r="N244" s="239"/>
      <c r="O244" s="239"/>
      <c r="P244" s="239"/>
      <c r="Q244" s="239"/>
      <c r="R244" s="239"/>
      <c r="S244" s="239"/>
      <c r="T244" s="240"/>
      <c r="AT244" s="241" t="s">
        <v>145</v>
      </c>
      <c r="AU244" s="241" t="s">
        <v>82</v>
      </c>
      <c r="AV244" s="13" t="s">
        <v>139</v>
      </c>
      <c r="AW244" s="13" t="s">
        <v>35</v>
      </c>
      <c r="AX244" s="13" t="s">
        <v>80</v>
      </c>
      <c r="AY244" s="241" t="s">
        <v>132</v>
      </c>
    </row>
    <row r="245" spans="2:65" s="1" customFormat="1" ht="16.5" customHeight="1">
      <c r="B245" s="42"/>
      <c r="C245" s="194" t="s">
        <v>333</v>
      </c>
      <c r="D245" s="194" t="s">
        <v>134</v>
      </c>
      <c r="E245" s="195" t="s">
        <v>334</v>
      </c>
      <c r="F245" s="196" t="s">
        <v>335</v>
      </c>
      <c r="G245" s="197" t="s">
        <v>137</v>
      </c>
      <c r="H245" s="198">
        <v>275</v>
      </c>
      <c r="I245" s="199"/>
      <c r="J245" s="200">
        <f>ROUND(I245*H245,2)</f>
        <v>0</v>
      </c>
      <c r="K245" s="196" t="s">
        <v>138</v>
      </c>
      <c r="L245" s="62"/>
      <c r="M245" s="201" t="s">
        <v>21</v>
      </c>
      <c r="N245" s="202" t="s">
        <v>43</v>
      </c>
      <c r="O245" s="43"/>
      <c r="P245" s="203">
        <f>O245*H245</f>
        <v>0</v>
      </c>
      <c r="Q245" s="203">
        <v>0</v>
      </c>
      <c r="R245" s="203">
        <f>Q245*H245</f>
        <v>0</v>
      </c>
      <c r="S245" s="203">
        <v>0</v>
      </c>
      <c r="T245" s="204">
        <f>S245*H245</f>
        <v>0</v>
      </c>
      <c r="AR245" s="25" t="s">
        <v>139</v>
      </c>
      <c r="AT245" s="25" t="s">
        <v>134</v>
      </c>
      <c r="AU245" s="25" t="s">
        <v>82</v>
      </c>
      <c r="AY245" s="25" t="s">
        <v>132</v>
      </c>
      <c r="BE245" s="205">
        <f>IF(N245="základní",J245,0)</f>
        <v>0</v>
      </c>
      <c r="BF245" s="205">
        <f>IF(N245="snížená",J245,0)</f>
        <v>0</v>
      </c>
      <c r="BG245" s="205">
        <f>IF(N245="zákl. přenesená",J245,0)</f>
        <v>0</v>
      </c>
      <c r="BH245" s="205">
        <f>IF(N245="sníž. přenesená",J245,0)</f>
        <v>0</v>
      </c>
      <c r="BI245" s="205">
        <f>IF(N245="nulová",J245,0)</f>
        <v>0</v>
      </c>
      <c r="BJ245" s="25" t="s">
        <v>80</v>
      </c>
      <c r="BK245" s="205">
        <f>ROUND(I245*H245,2)</f>
        <v>0</v>
      </c>
      <c r="BL245" s="25" t="s">
        <v>139</v>
      </c>
      <c r="BM245" s="25" t="s">
        <v>336</v>
      </c>
    </row>
    <row r="246" spans="2:65" s="1" customFormat="1" ht="13.5">
      <c r="B246" s="42"/>
      <c r="C246" s="64"/>
      <c r="D246" s="206" t="s">
        <v>141</v>
      </c>
      <c r="E246" s="64"/>
      <c r="F246" s="207" t="s">
        <v>337</v>
      </c>
      <c r="G246" s="64"/>
      <c r="H246" s="64"/>
      <c r="I246" s="165"/>
      <c r="J246" s="64"/>
      <c r="K246" s="64"/>
      <c r="L246" s="62"/>
      <c r="M246" s="208"/>
      <c r="N246" s="43"/>
      <c r="O246" s="43"/>
      <c r="P246" s="43"/>
      <c r="Q246" s="43"/>
      <c r="R246" s="43"/>
      <c r="S246" s="43"/>
      <c r="T246" s="79"/>
      <c r="AT246" s="25" t="s">
        <v>141</v>
      </c>
      <c r="AU246" s="25" t="s">
        <v>82</v>
      </c>
    </row>
    <row r="247" spans="2:65" s="11" customFormat="1" ht="13.5">
      <c r="B247" s="210"/>
      <c r="C247" s="211"/>
      <c r="D247" s="206" t="s">
        <v>145</v>
      </c>
      <c r="E247" s="212" t="s">
        <v>21</v>
      </c>
      <c r="F247" s="213" t="s">
        <v>316</v>
      </c>
      <c r="G247" s="211"/>
      <c r="H247" s="212" t="s">
        <v>21</v>
      </c>
      <c r="I247" s="214"/>
      <c r="J247" s="211"/>
      <c r="K247" s="211"/>
      <c r="L247" s="215"/>
      <c r="M247" s="216"/>
      <c r="N247" s="217"/>
      <c r="O247" s="217"/>
      <c r="P247" s="217"/>
      <c r="Q247" s="217"/>
      <c r="R247" s="217"/>
      <c r="S247" s="217"/>
      <c r="T247" s="218"/>
      <c r="AT247" s="219" t="s">
        <v>145</v>
      </c>
      <c r="AU247" s="219" t="s">
        <v>82</v>
      </c>
      <c r="AV247" s="11" t="s">
        <v>80</v>
      </c>
      <c r="AW247" s="11" t="s">
        <v>35</v>
      </c>
      <c r="AX247" s="11" t="s">
        <v>72</v>
      </c>
      <c r="AY247" s="219" t="s">
        <v>132</v>
      </c>
    </row>
    <row r="248" spans="2:65" s="12" customFormat="1" ht="13.5">
      <c r="B248" s="220"/>
      <c r="C248" s="221"/>
      <c r="D248" s="206" t="s">
        <v>145</v>
      </c>
      <c r="E248" s="222" t="s">
        <v>21</v>
      </c>
      <c r="F248" s="223" t="s">
        <v>338</v>
      </c>
      <c r="G248" s="221"/>
      <c r="H248" s="224">
        <v>275</v>
      </c>
      <c r="I248" s="225"/>
      <c r="J248" s="221"/>
      <c r="K248" s="221"/>
      <c r="L248" s="226"/>
      <c r="M248" s="227"/>
      <c r="N248" s="228"/>
      <c r="O248" s="228"/>
      <c r="P248" s="228"/>
      <c r="Q248" s="228"/>
      <c r="R248" s="228"/>
      <c r="S248" s="228"/>
      <c r="T248" s="229"/>
      <c r="AT248" s="230" t="s">
        <v>145</v>
      </c>
      <c r="AU248" s="230" t="s">
        <v>82</v>
      </c>
      <c r="AV248" s="12" t="s">
        <v>82</v>
      </c>
      <c r="AW248" s="12" t="s">
        <v>35</v>
      </c>
      <c r="AX248" s="12" t="s">
        <v>72</v>
      </c>
      <c r="AY248" s="230" t="s">
        <v>132</v>
      </c>
    </row>
    <row r="249" spans="2:65" s="13" customFormat="1" ht="13.5">
      <c r="B249" s="231"/>
      <c r="C249" s="232"/>
      <c r="D249" s="206" t="s">
        <v>145</v>
      </c>
      <c r="E249" s="233" t="s">
        <v>21</v>
      </c>
      <c r="F249" s="234" t="s">
        <v>148</v>
      </c>
      <c r="G249" s="232"/>
      <c r="H249" s="235">
        <v>275</v>
      </c>
      <c r="I249" s="236"/>
      <c r="J249" s="232"/>
      <c r="K249" s="232"/>
      <c r="L249" s="237"/>
      <c r="M249" s="238"/>
      <c r="N249" s="239"/>
      <c r="O249" s="239"/>
      <c r="P249" s="239"/>
      <c r="Q249" s="239"/>
      <c r="R249" s="239"/>
      <c r="S249" s="239"/>
      <c r="T249" s="240"/>
      <c r="AT249" s="241" t="s">
        <v>145</v>
      </c>
      <c r="AU249" s="241" t="s">
        <v>82</v>
      </c>
      <c r="AV249" s="13" t="s">
        <v>139</v>
      </c>
      <c r="AW249" s="13" t="s">
        <v>35</v>
      </c>
      <c r="AX249" s="13" t="s">
        <v>80</v>
      </c>
      <c r="AY249" s="241" t="s">
        <v>132</v>
      </c>
    </row>
    <row r="250" spans="2:65" s="1" customFormat="1" ht="16.5" customHeight="1">
      <c r="B250" s="42"/>
      <c r="C250" s="194" t="s">
        <v>165</v>
      </c>
      <c r="D250" s="194" t="s">
        <v>134</v>
      </c>
      <c r="E250" s="195" t="s">
        <v>339</v>
      </c>
      <c r="F250" s="196" t="s">
        <v>340</v>
      </c>
      <c r="G250" s="197" t="s">
        <v>137</v>
      </c>
      <c r="H250" s="198">
        <v>150</v>
      </c>
      <c r="I250" s="199"/>
      <c r="J250" s="200">
        <f>ROUND(I250*H250,2)</f>
        <v>0</v>
      </c>
      <c r="K250" s="196" t="s">
        <v>138</v>
      </c>
      <c r="L250" s="62"/>
      <c r="M250" s="201" t="s">
        <v>21</v>
      </c>
      <c r="N250" s="202" t="s">
        <v>43</v>
      </c>
      <c r="O250" s="43"/>
      <c r="P250" s="203">
        <f>O250*H250</f>
        <v>0</v>
      </c>
      <c r="Q250" s="203">
        <v>0</v>
      </c>
      <c r="R250" s="203">
        <f>Q250*H250</f>
        <v>0</v>
      </c>
      <c r="S250" s="203">
        <v>0</v>
      </c>
      <c r="T250" s="204">
        <f>S250*H250</f>
        <v>0</v>
      </c>
      <c r="AR250" s="25" t="s">
        <v>139</v>
      </c>
      <c r="AT250" s="25" t="s">
        <v>134</v>
      </c>
      <c r="AU250" s="25" t="s">
        <v>82</v>
      </c>
      <c r="AY250" s="25" t="s">
        <v>132</v>
      </c>
      <c r="BE250" s="205">
        <f>IF(N250="základní",J250,0)</f>
        <v>0</v>
      </c>
      <c r="BF250" s="205">
        <f>IF(N250="snížená",J250,0)</f>
        <v>0</v>
      </c>
      <c r="BG250" s="205">
        <f>IF(N250="zákl. přenesená",J250,0)</f>
        <v>0</v>
      </c>
      <c r="BH250" s="205">
        <f>IF(N250="sníž. přenesená",J250,0)</f>
        <v>0</v>
      </c>
      <c r="BI250" s="205">
        <f>IF(N250="nulová",J250,0)</f>
        <v>0</v>
      </c>
      <c r="BJ250" s="25" t="s">
        <v>80</v>
      </c>
      <c r="BK250" s="205">
        <f>ROUND(I250*H250,2)</f>
        <v>0</v>
      </c>
      <c r="BL250" s="25" t="s">
        <v>139</v>
      </c>
      <c r="BM250" s="25" t="s">
        <v>341</v>
      </c>
    </row>
    <row r="251" spans="2:65" s="1" customFormat="1" ht="27">
      <c r="B251" s="42"/>
      <c r="C251" s="64"/>
      <c r="D251" s="206" t="s">
        <v>141</v>
      </c>
      <c r="E251" s="64"/>
      <c r="F251" s="207" t="s">
        <v>342</v>
      </c>
      <c r="G251" s="64"/>
      <c r="H251" s="64"/>
      <c r="I251" s="165"/>
      <c r="J251" s="64"/>
      <c r="K251" s="64"/>
      <c r="L251" s="62"/>
      <c r="M251" s="208"/>
      <c r="N251" s="43"/>
      <c r="O251" s="43"/>
      <c r="P251" s="43"/>
      <c r="Q251" s="43"/>
      <c r="R251" s="43"/>
      <c r="S251" s="43"/>
      <c r="T251" s="79"/>
      <c r="AT251" s="25" t="s">
        <v>141</v>
      </c>
      <c r="AU251" s="25" t="s">
        <v>82</v>
      </c>
    </row>
    <row r="252" spans="2:65" s="1" customFormat="1" ht="108">
      <c r="B252" s="42"/>
      <c r="C252" s="64"/>
      <c r="D252" s="206" t="s">
        <v>143</v>
      </c>
      <c r="E252" s="64"/>
      <c r="F252" s="209" t="s">
        <v>343</v>
      </c>
      <c r="G252" s="64"/>
      <c r="H252" s="64"/>
      <c r="I252" s="165"/>
      <c r="J252" s="64"/>
      <c r="K252" s="64"/>
      <c r="L252" s="62"/>
      <c r="M252" s="208"/>
      <c r="N252" s="43"/>
      <c r="O252" s="43"/>
      <c r="P252" s="43"/>
      <c r="Q252" s="43"/>
      <c r="R252" s="43"/>
      <c r="S252" s="43"/>
      <c r="T252" s="79"/>
      <c r="AT252" s="25" t="s">
        <v>143</v>
      </c>
      <c r="AU252" s="25" t="s">
        <v>82</v>
      </c>
    </row>
    <row r="253" spans="2:65" s="11" customFormat="1" ht="13.5">
      <c r="B253" s="210"/>
      <c r="C253" s="211"/>
      <c r="D253" s="206" t="s">
        <v>145</v>
      </c>
      <c r="E253" s="212" t="s">
        <v>21</v>
      </c>
      <c r="F253" s="213" t="s">
        <v>172</v>
      </c>
      <c r="G253" s="211"/>
      <c r="H253" s="212" t="s">
        <v>21</v>
      </c>
      <c r="I253" s="214"/>
      <c r="J253" s="211"/>
      <c r="K253" s="211"/>
      <c r="L253" s="215"/>
      <c r="M253" s="216"/>
      <c r="N253" s="217"/>
      <c r="O253" s="217"/>
      <c r="P253" s="217"/>
      <c r="Q253" s="217"/>
      <c r="R253" s="217"/>
      <c r="S253" s="217"/>
      <c r="T253" s="218"/>
      <c r="AT253" s="219" t="s">
        <v>145</v>
      </c>
      <c r="AU253" s="219" t="s">
        <v>82</v>
      </c>
      <c r="AV253" s="11" t="s">
        <v>80</v>
      </c>
      <c r="AW253" s="11" t="s">
        <v>35</v>
      </c>
      <c r="AX253" s="11" t="s">
        <v>72</v>
      </c>
      <c r="AY253" s="219" t="s">
        <v>132</v>
      </c>
    </row>
    <row r="254" spans="2:65" s="12" customFormat="1" ht="13.5">
      <c r="B254" s="220"/>
      <c r="C254" s="221"/>
      <c r="D254" s="206" t="s">
        <v>145</v>
      </c>
      <c r="E254" s="222" t="s">
        <v>21</v>
      </c>
      <c r="F254" s="223" t="s">
        <v>332</v>
      </c>
      <c r="G254" s="221"/>
      <c r="H254" s="224">
        <v>150</v>
      </c>
      <c r="I254" s="225"/>
      <c r="J254" s="221"/>
      <c r="K254" s="221"/>
      <c r="L254" s="226"/>
      <c r="M254" s="227"/>
      <c r="N254" s="228"/>
      <c r="O254" s="228"/>
      <c r="P254" s="228"/>
      <c r="Q254" s="228"/>
      <c r="R254" s="228"/>
      <c r="S254" s="228"/>
      <c r="T254" s="229"/>
      <c r="AT254" s="230" t="s">
        <v>145</v>
      </c>
      <c r="AU254" s="230" t="s">
        <v>82</v>
      </c>
      <c r="AV254" s="12" t="s">
        <v>82</v>
      </c>
      <c r="AW254" s="12" t="s">
        <v>35</v>
      </c>
      <c r="AX254" s="12" t="s">
        <v>72</v>
      </c>
      <c r="AY254" s="230" t="s">
        <v>132</v>
      </c>
    </row>
    <row r="255" spans="2:65" s="13" customFormat="1" ht="13.5">
      <c r="B255" s="231"/>
      <c r="C255" s="232"/>
      <c r="D255" s="206" t="s">
        <v>145</v>
      </c>
      <c r="E255" s="233" t="s">
        <v>21</v>
      </c>
      <c r="F255" s="234" t="s">
        <v>148</v>
      </c>
      <c r="G255" s="232"/>
      <c r="H255" s="235">
        <v>150</v>
      </c>
      <c r="I255" s="236"/>
      <c r="J255" s="232"/>
      <c r="K255" s="232"/>
      <c r="L255" s="237"/>
      <c r="M255" s="238"/>
      <c r="N255" s="239"/>
      <c r="O255" s="239"/>
      <c r="P255" s="239"/>
      <c r="Q255" s="239"/>
      <c r="R255" s="239"/>
      <c r="S255" s="239"/>
      <c r="T255" s="240"/>
      <c r="AT255" s="241" t="s">
        <v>145</v>
      </c>
      <c r="AU255" s="241" t="s">
        <v>82</v>
      </c>
      <c r="AV255" s="13" t="s">
        <v>139</v>
      </c>
      <c r="AW255" s="13" t="s">
        <v>35</v>
      </c>
      <c r="AX255" s="13" t="s">
        <v>80</v>
      </c>
      <c r="AY255" s="241" t="s">
        <v>132</v>
      </c>
    </row>
    <row r="256" spans="2:65" s="1" customFormat="1" ht="25.5" customHeight="1">
      <c r="B256" s="42"/>
      <c r="C256" s="194" t="s">
        <v>344</v>
      </c>
      <c r="D256" s="194" t="s">
        <v>134</v>
      </c>
      <c r="E256" s="195" t="s">
        <v>345</v>
      </c>
      <c r="F256" s="196" t="s">
        <v>346</v>
      </c>
      <c r="G256" s="197" t="s">
        <v>137</v>
      </c>
      <c r="H256" s="198">
        <v>150</v>
      </c>
      <c r="I256" s="199"/>
      <c r="J256" s="200">
        <f>ROUND(I256*H256,2)</f>
        <v>0</v>
      </c>
      <c r="K256" s="196" t="s">
        <v>138</v>
      </c>
      <c r="L256" s="62"/>
      <c r="M256" s="201" t="s">
        <v>21</v>
      </c>
      <c r="N256" s="202" t="s">
        <v>43</v>
      </c>
      <c r="O256" s="43"/>
      <c r="P256" s="203">
        <f>O256*H256</f>
        <v>0</v>
      </c>
      <c r="Q256" s="203">
        <v>0</v>
      </c>
      <c r="R256" s="203">
        <f>Q256*H256</f>
        <v>0</v>
      </c>
      <c r="S256" s="203">
        <v>0</v>
      </c>
      <c r="T256" s="204">
        <f>S256*H256</f>
        <v>0</v>
      </c>
      <c r="AR256" s="25" t="s">
        <v>139</v>
      </c>
      <c r="AT256" s="25" t="s">
        <v>134</v>
      </c>
      <c r="AU256" s="25" t="s">
        <v>82</v>
      </c>
      <c r="AY256" s="25" t="s">
        <v>132</v>
      </c>
      <c r="BE256" s="205">
        <f>IF(N256="základní",J256,0)</f>
        <v>0</v>
      </c>
      <c r="BF256" s="205">
        <f>IF(N256="snížená",J256,0)</f>
        <v>0</v>
      </c>
      <c r="BG256" s="205">
        <f>IF(N256="zákl. přenesená",J256,0)</f>
        <v>0</v>
      </c>
      <c r="BH256" s="205">
        <f>IF(N256="sníž. přenesená",J256,0)</f>
        <v>0</v>
      </c>
      <c r="BI256" s="205">
        <f>IF(N256="nulová",J256,0)</f>
        <v>0</v>
      </c>
      <c r="BJ256" s="25" t="s">
        <v>80</v>
      </c>
      <c r="BK256" s="205">
        <f>ROUND(I256*H256,2)</f>
        <v>0</v>
      </c>
      <c r="BL256" s="25" t="s">
        <v>139</v>
      </c>
      <c r="BM256" s="25" t="s">
        <v>347</v>
      </c>
    </row>
    <row r="257" spans="2:65" s="1" customFormat="1" ht="27">
      <c r="B257" s="42"/>
      <c r="C257" s="64"/>
      <c r="D257" s="206" t="s">
        <v>141</v>
      </c>
      <c r="E257" s="64"/>
      <c r="F257" s="207" t="s">
        <v>348</v>
      </c>
      <c r="G257" s="64"/>
      <c r="H257" s="64"/>
      <c r="I257" s="165"/>
      <c r="J257" s="64"/>
      <c r="K257" s="64"/>
      <c r="L257" s="62"/>
      <c r="M257" s="208"/>
      <c r="N257" s="43"/>
      <c r="O257" s="43"/>
      <c r="P257" s="43"/>
      <c r="Q257" s="43"/>
      <c r="R257" s="43"/>
      <c r="S257" s="43"/>
      <c r="T257" s="79"/>
      <c r="AT257" s="25" t="s">
        <v>141</v>
      </c>
      <c r="AU257" s="25" t="s">
        <v>82</v>
      </c>
    </row>
    <row r="258" spans="2:65" s="1" customFormat="1" ht="40.5">
      <c r="B258" s="42"/>
      <c r="C258" s="64"/>
      <c r="D258" s="206" t="s">
        <v>143</v>
      </c>
      <c r="E258" s="64"/>
      <c r="F258" s="209" t="s">
        <v>349</v>
      </c>
      <c r="G258" s="64"/>
      <c r="H258" s="64"/>
      <c r="I258" s="165"/>
      <c r="J258" s="64"/>
      <c r="K258" s="64"/>
      <c r="L258" s="62"/>
      <c r="M258" s="208"/>
      <c r="N258" s="43"/>
      <c r="O258" s="43"/>
      <c r="P258" s="43"/>
      <c r="Q258" s="43"/>
      <c r="R258" s="43"/>
      <c r="S258" s="43"/>
      <c r="T258" s="79"/>
      <c r="AT258" s="25" t="s">
        <v>143</v>
      </c>
      <c r="AU258" s="25" t="s">
        <v>82</v>
      </c>
    </row>
    <row r="259" spans="2:65" s="11" customFormat="1" ht="13.5">
      <c r="B259" s="210"/>
      <c r="C259" s="211"/>
      <c r="D259" s="206" t="s">
        <v>145</v>
      </c>
      <c r="E259" s="212" t="s">
        <v>21</v>
      </c>
      <c r="F259" s="213" t="s">
        <v>172</v>
      </c>
      <c r="G259" s="211"/>
      <c r="H259" s="212" t="s">
        <v>21</v>
      </c>
      <c r="I259" s="214"/>
      <c r="J259" s="211"/>
      <c r="K259" s="211"/>
      <c r="L259" s="215"/>
      <c r="M259" s="216"/>
      <c r="N259" s="217"/>
      <c r="O259" s="217"/>
      <c r="P259" s="217"/>
      <c r="Q259" s="217"/>
      <c r="R259" s="217"/>
      <c r="S259" s="217"/>
      <c r="T259" s="218"/>
      <c r="AT259" s="219" t="s">
        <v>145</v>
      </c>
      <c r="AU259" s="219" t="s">
        <v>82</v>
      </c>
      <c r="AV259" s="11" t="s">
        <v>80</v>
      </c>
      <c r="AW259" s="11" t="s">
        <v>35</v>
      </c>
      <c r="AX259" s="11" t="s">
        <v>72</v>
      </c>
      <c r="AY259" s="219" t="s">
        <v>132</v>
      </c>
    </row>
    <row r="260" spans="2:65" s="12" customFormat="1" ht="13.5">
      <c r="B260" s="220"/>
      <c r="C260" s="221"/>
      <c r="D260" s="206" t="s">
        <v>145</v>
      </c>
      <c r="E260" s="222" t="s">
        <v>21</v>
      </c>
      <c r="F260" s="223" t="s">
        <v>332</v>
      </c>
      <c r="G260" s="221"/>
      <c r="H260" s="224">
        <v>150</v>
      </c>
      <c r="I260" s="225"/>
      <c r="J260" s="221"/>
      <c r="K260" s="221"/>
      <c r="L260" s="226"/>
      <c r="M260" s="227"/>
      <c r="N260" s="228"/>
      <c r="O260" s="228"/>
      <c r="P260" s="228"/>
      <c r="Q260" s="228"/>
      <c r="R260" s="228"/>
      <c r="S260" s="228"/>
      <c r="T260" s="229"/>
      <c r="AT260" s="230" t="s">
        <v>145</v>
      </c>
      <c r="AU260" s="230" t="s">
        <v>82</v>
      </c>
      <c r="AV260" s="12" t="s">
        <v>82</v>
      </c>
      <c r="AW260" s="12" t="s">
        <v>35</v>
      </c>
      <c r="AX260" s="12" t="s">
        <v>72</v>
      </c>
      <c r="AY260" s="230" t="s">
        <v>132</v>
      </c>
    </row>
    <row r="261" spans="2:65" s="13" customFormat="1" ht="13.5">
      <c r="B261" s="231"/>
      <c r="C261" s="232"/>
      <c r="D261" s="206" t="s">
        <v>145</v>
      </c>
      <c r="E261" s="233" t="s">
        <v>21</v>
      </c>
      <c r="F261" s="234" t="s">
        <v>148</v>
      </c>
      <c r="G261" s="232"/>
      <c r="H261" s="235">
        <v>150</v>
      </c>
      <c r="I261" s="236"/>
      <c r="J261" s="232"/>
      <c r="K261" s="232"/>
      <c r="L261" s="237"/>
      <c r="M261" s="238"/>
      <c r="N261" s="239"/>
      <c r="O261" s="239"/>
      <c r="P261" s="239"/>
      <c r="Q261" s="239"/>
      <c r="R261" s="239"/>
      <c r="S261" s="239"/>
      <c r="T261" s="240"/>
      <c r="AT261" s="241" t="s">
        <v>145</v>
      </c>
      <c r="AU261" s="241" t="s">
        <v>82</v>
      </c>
      <c r="AV261" s="13" t="s">
        <v>139</v>
      </c>
      <c r="AW261" s="13" t="s">
        <v>35</v>
      </c>
      <c r="AX261" s="13" t="s">
        <v>80</v>
      </c>
      <c r="AY261" s="241" t="s">
        <v>132</v>
      </c>
    </row>
    <row r="262" spans="2:65" s="1" customFormat="1" ht="25.5" customHeight="1">
      <c r="B262" s="42"/>
      <c r="C262" s="194" t="s">
        <v>350</v>
      </c>
      <c r="D262" s="194" t="s">
        <v>134</v>
      </c>
      <c r="E262" s="195" t="s">
        <v>351</v>
      </c>
      <c r="F262" s="196" t="s">
        <v>352</v>
      </c>
      <c r="G262" s="197" t="s">
        <v>137</v>
      </c>
      <c r="H262" s="198">
        <v>1100</v>
      </c>
      <c r="I262" s="199"/>
      <c r="J262" s="200">
        <f>ROUND(I262*H262,2)</f>
        <v>0</v>
      </c>
      <c r="K262" s="196" t="s">
        <v>138</v>
      </c>
      <c r="L262" s="62"/>
      <c r="M262" s="201" t="s">
        <v>21</v>
      </c>
      <c r="N262" s="202" t="s">
        <v>43</v>
      </c>
      <c r="O262" s="43"/>
      <c r="P262" s="203">
        <f>O262*H262</f>
        <v>0</v>
      </c>
      <c r="Q262" s="203">
        <v>0</v>
      </c>
      <c r="R262" s="203">
        <f>Q262*H262</f>
        <v>0</v>
      </c>
      <c r="S262" s="203">
        <v>0</v>
      </c>
      <c r="T262" s="204">
        <f>S262*H262</f>
        <v>0</v>
      </c>
      <c r="AR262" s="25" t="s">
        <v>139</v>
      </c>
      <c r="AT262" s="25" t="s">
        <v>134</v>
      </c>
      <c r="AU262" s="25" t="s">
        <v>82</v>
      </c>
      <c r="AY262" s="25" t="s">
        <v>132</v>
      </c>
      <c r="BE262" s="205">
        <f>IF(N262="základní",J262,0)</f>
        <v>0</v>
      </c>
      <c r="BF262" s="205">
        <f>IF(N262="snížená",J262,0)</f>
        <v>0</v>
      </c>
      <c r="BG262" s="205">
        <f>IF(N262="zákl. přenesená",J262,0)</f>
        <v>0</v>
      </c>
      <c r="BH262" s="205">
        <f>IF(N262="sníž. přenesená",J262,0)</f>
        <v>0</v>
      </c>
      <c r="BI262" s="205">
        <f>IF(N262="nulová",J262,0)</f>
        <v>0</v>
      </c>
      <c r="BJ262" s="25" t="s">
        <v>80</v>
      </c>
      <c r="BK262" s="205">
        <f>ROUND(I262*H262,2)</f>
        <v>0</v>
      </c>
      <c r="BL262" s="25" t="s">
        <v>139</v>
      </c>
      <c r="BM262" s="25" t="s">
        <v>353</v>
      </c>
    </row>
    <row r="263" spans="2:65" s="1" customFormat="1" ht="27">
      <c r="B263" s="42"/>
      <c r="C263" s="64"/>
      <c r="D263" s="206" t="s">
        <v>141</v>
      </c>
      <c r="E263" s="64"/>
      <c r="F263" s="207" t="s">
        <v>354</v>
      </c>
      <c r="G263" s="64"/>
      <c r="H263" s="64"/>
      <c r="I263" s="165"/>
      <c r="J263" s="64"/>
      <c r="K263" s="64"/>
      <c r="L263" s="62"/>
      <c r="M263" s="208"/>
      <c r="N263" s="43"/>
      <c r="O263" s="43"/>
      <c r="P263" s="43"/>
      <c r="Q263" s="43"/>
      <c r="R263" s="43"/>
      <c r="S263" s="43"/>
      <c r="T263" s="79"/>
      <c r="AT263" s="25" t="s">
        <v>141</v>
      </c>
      <c r="AU263" s="25" t="s">
        <v>82</v>
      </c>
    </row>
    <row r="264" spans="2:65" s="1" customFormat="1" ht="202.5">
      <c r="B264" s="42"/>
      <c r="C264" s="64"/>
      <c r="D264" s="206" t="s">
        <v>143</v>
      </c>
      <c r="E264" s="64"/>
      <c r="F264" s="209" t="s">
        <v>355</v>
      </c>
      <c r="G264" s="64"/>
      <c r="H264" s="64"/>
      <c r="I264" s="165"/>
      <c r="J264" s="64"/>
      <c r="K264" s="64"/>
      <c r="L264" s="62"/>
      <c r="M264" s="208"/>
      <c r="N264" s="43"/>
      <c r="O264" s="43"/>
      <c r="P264" s="43"/>
      <c r="Q264" s="43"/>
      <c r="R264" s="43"/>
      <c r="S264" s="43"/>
      <c r="T264" s="79"/>
      <c r="AT264" s="25" t="s">
        <v>143</v>
      </c>
      <c r="AU264" s="25" t="s">
        <v>82</v>
      </c>
    </row>
    <row r="265" spans="2:65" s="11" customFormat="1" ht="13.5">
      <c r="B265" s="210"/>
      <c r="C265" s="211"/>
      <c r="D265" s="206" t="s">
        <v>145</v>
      </c>
      <c r="E265" s="212" t="s">
        <v>21</v>
      </c>
      <c r="F265" s="213" t="s">
        <v>356</v>
      </c>
      <c r="G265" s="211"/>
      <c r="H265" s="212" t="s">
        <v>21</v>
      </c>
      <c r="I265" s="214"/>
      <c r="J265" s="211"/>
      <c r="K265" s="211"/>
      <c r="L265" s="215"/>
      <c r="M265" s="216"/>
      <c r="N265" s="217"/>
      <c r="O265" s="217"/>
      <c r="P265" s="217"/>
      <c r="Q265" s="217"/>
      <c r="R265" s="217"/>
      <c r="S265" s="217"/>
      <c r="T265" s="218"/>
      <c r="AT265" s="219" t="s">
        <v>145</v>
      </c>
      <c r="AU265" s="219" t="s">
        <v>82</v>
      </c>
      <c r="AV265" s="11" t="s">
        <v>80</v>
      </c>
      <c r="AW265" s="11" t="s">
        <v>35</v>
      </c>
      <c r="AX265" s="11" t="s">
        <v>72</v>
      </c>
      <c r="AY265" s="219" t="s">
        <v>132</v>
      </c>
    </row>
    <row r="266" spans="2:65" s="12" customFormat="1" ht="13.5">
      <c r="B266" s="220"/>
      <c r="C266" s="221"/>
      <c r="D266" s="206" t="s">
        <v>145</v>
      </c>
      <c r="E266" s="222" t="s">
        <v>21</v>
      </c>
      <c r="F266" s="223" t="s">
        <v>357</v>
      </c>
      <c r="G266" s="221"/>
      <c r="H266" s="224">
        <v>1100</v>
      </c>
      <c r="I266" s="225"/>
      <c r="J266" s="221"/>
      <c r="K266" s="221"/>
      <c r="L266" s="226"/>
      <c r="M266" s="227"/>
      <c r="N266" s="228"/>
      <c r="O266" s="228"/>
      <c r="P266" s="228"/>
      <c r="Q266" s="228"/>
      <c r="R266" s="228"/>
      <c r="S266" s="228"/>
      <c r="T266" s="229"/>
      <c r="AT266" s="230" t="s">
        <v>145</v>
      </c>
      <c r="AU266" s="230" t="s">
        <v>82</v>
      </c>
      <c r="AV266" s="12" t="s">
        <v>82</v>
      </c>
      <c r="AW266" s="12" t="s">
        <v>35</v>
      </c>
      <c r="AX266" s="12" t="s">
        <v>72</v>
      </c>
      <c r="AY266" s="230" t="s">
        <v>132</v>
      </c>
    </row>
    <row r="267" spans="2:65" s="13" customFormat="1" ht="13.5">
      <c r="B267" s="231"/>
      <c r="C267" s="232"/>
      <c r="D267" s="206" t="s">
        <v>145</v>
      </c>
      <c r="E267" s="233" t="s">
        <v>21</v>
      </c>
      <c r="F267" s="234" t="s">
        <v>148</v>
      </c>
      <c r="G267" s="232"/>
      <c r="H267" s="235">
        <v>1100</v>
      </c>
      <c r="I267" s="236"/>
      <c r="J267" s="232"/>
      <c r="K267" s="232"/>
      <c r="L267" s="237"/>
      <c r="M267" s="238"/>
      <c r="N267" s="239"/>
      <c r="O267" s="239"/>
      <c r="P267" s="239"/>
      <c r="Q267" s="239"/>
      <c r="R267" s="239"/>
      <c r="S267" s="239"/>
      <c r="T267" s="240"/>
      <c r="AT267" s="241" t="s">
        <v>145</v>
      </c>
      <c r="AU267" s="241" t="s">
        <v>82</v>
      </c>
      <c r="AV267" s="13" t="s">
        <v>139</v>
      </c>
      <c r="AW267" s="13" t="s">
        <v>35</v>
      </c>
      <c r="AX267" s="13" t="s">
        <v>80</v>
      </c>
      <c r="AY267" s="241" t="s">
        <v>132</v>
      </c>
    </row>
    <row r="268" spans="2:65" s="1" customFormat="1" ht="25.5" customHeight="1">
      <c r="B268" s="42"/>
      <c r="C268" s="194" t="s">
        <v>358</v>
      </c>
      <c r="D268" s="194" t="s">
        <v>134</v>
      </c>
      <c r="E268" s="195" t="s">
        <v>359</v>
      </c>
      <c r="F268" s="196" t="s">
        <v>360</v>
      </c>
      <c r="G268" s="197" t="s">
        <v>137</v>
      </c>
      <c r="H268" s="198">
        <v>100</v>
      </c>
      <c r="I268" s="199"/>
      <c r="J268" s="200">
        <f>ROUND(I268*H268,2)</f>
        <v>0</v>
      </c>
      <c r="K268" s="196" t="s">
        <v>138</v>
      </c>
      <c r="L268" s="62"/>
      <c r="M268" s="201" t="s">
        <v>21</v>
      </c>
      <c r="N268" s="202" t="s">
        <v>43</v>
      </c>
      <c r="O268" s="43"/>
      <c r="P268" s="203">
        <f>O268*H268</f>
        <v>0</v>
      </c>
      <c r="Q268" s="203">
        <v>0</v>
      </c>
      <c r="R268" s="203">
        <f>Q268*H268</f>
        <v>0</v>
      </c>
      <c r="S268" s="203">
        <v>0</v>
      </c>
      <c r="T268" s="204">
        <f>S268*H268</f>
        <v>0</v>
      </c>
      <c r="AR268" s="25" t="s">
        <v>139</v>
      </c>
      <c r="AT268" s="25" t="s">
        <v>134</v>
      </c>
      <c r="AU268" s="25" t="s">
        <v>82</v>
      </c>
      <c r="AY268" s="25" t="s">
        <v>132</v>
      </c>
      <c r="BE268" s="205">
        <f>IF(N268="základní",J268,0)</f>
        <v>0</v>
      </c>
      <c r="BF268" s="205">
        <f>IF(N268="snížená",J268,0)</f>
        <v>0</v>
      </c>
      <c r="BG268" s="205">
        <f>IF(N268="zákl. přenesená",J268,0)</f>
        <v>0</v>
      </c>
      <c r="BH268" s="205">
        <f>IF(N268="sníž. přenesená",J268,0)</f>
        <v>0</v>
      </c>
      <c r="BI268" s="205">
        <f>IF(N268="nulová",J268,0)</f>
        <v>0</v>
      </c>
      <c r="BJ268" s="25" t="s">
        <v>80</v>
      </c>
      <c r="BK268" s="205">
        <f>ROUND(I268*H268,2)</f>
        <v>0</v>
      </c>
      <c r="BL268" s="25" t="s">
        <v>139</v>
      </c>
      <c r="BM268" s="25" t="s">
        <v>361</v>
      </c>
    </row>
    <row r="269" spans="2:65" s="1" customFormat="1" ht="40.5">
      <c r="B269" s="42"/>
      <c r="C269" s="64"/>
      <c r="D269" s="206" t="s">
        <v>141</v>
      </c>
      <c r="E269" s="64"/>
      <c r="F269" s="207" t="s">
        <v>362</v>
      </c>
      <c r="G269" s="64"/>
      <c r="H269" s="64"/>
      <c r="I269" s="165"/>
      <c r="J269" s="64"/>
      <c r="K269" s="64"/>
      <c r="L269" s="62"/>
      <c r="M269" s="208"/>
      <c r="N269" s="43"/>
      <c r="O269" s="43"/>
      <c r="P269" s="43"/>
      <c r="Q269" s="43"/>
      <c r="R269" s="43"/>
      <c r="S269" s="43"/>
      <c r="T269" s="79"/>
      <c r="AT269" s="25" t="s">
        <v>141</v>
      </c>
      <c r="AU269" s="25" t="s">
        <v>82</v>
      </c>
    </row>
    <row r="270" spans="2:65" s="1" customFormat="1" ht="216">
      <c r="B270" s="42"/>
      <c r="C270" s="64"/>
      <c r="D270" s="206" t="s">
        <v>143</v>
      </c>
      <c r="E270" s="64"/>
      <c r="F270" s="209" t="s">
        <v>363</v>
      </c>
      <c r="G270" s="64"/>
      <c r="H270" s="64"/>
      <c r="I270" s="165"/>
      <c r="J270" s="64"/>
      <c r="K270" s="64"/>
      <c r="L270" s="62"/>
      <c r="M270" s="208"/>
      <c r="N270" s="43"/>
      <c r="O270" s="43"/>
      <c r="P270" s="43"/>
      <c r="Q270" s="43"/>
      <c r="R270" s="43"/>
      <c r="S270" s="43"/>
      <c r="T270" s="79"/>
      <c r="AT270" s="25" t="s">
        <v>143</v>
      </c>
      <c r="AU270" s="25" t="s">
        <v>82</v>
      </c>
    </row>
    <row r="271" spans="2:65" s="11" customFormat="1" ht="13.5">
      <c r="B271" s="210"/>
      <c r="C271" s="211"/>
      <c r="D271" s="206" t="s">
        <v>145</v>
      </c>
      <c r="E271" s="212" t="s">
        <v>21</v>
      </c>
      <c r="F271" s="213" t="s">
        <v>316</v>
      </c>
      <c r="G271" s="211"/>
      <c r="H271" s="212" t="s">
        <v>21</v>
      </c>
      <c r="I271" s="214"/>
      <c r="J271" s="211"/>
      <c r="K271" s="211"/>
      <c r="L271" s="215"/>
      <c r="M271" s="216"/>
      <c r="N271" s="217"/>
      <c r="O271" s="217"/>
      <c r="P271" s="217"/>
      <c r="Q271" s="217"/>
      <c r="R271" s="217"/>
      <c r="S271" s="217"/>
      <c r="T271" s="218"/>
      <c r="AT271" s="219" t="s">
        <v>145</v>
      </c>
      <c r="AU271" s="219" t="s">
        <v>82</v>
      </c>
      <c r="AV271" s="11" t="s">
        <v>80</v>
      </c>
      <c r="AW271" s="11" t="s">
        <v>35</v>
      </c>
      <c r="AX271" s="11" t="s">
        <v>72</v>
      </c>
      <c r="AY271" s="219" t="s">
        <v>132</v>
      </c>
    </row>
    <row r="272" spans="2:65" s="12" customFormat="1" ht="13.5">
      <c r="B272" s="220"/>
      <c r="C272" s="221"/>
      <c r="D272" s="206" t="s">
        <v>145</v>
      </c>
      <c r="E272" s="222" t="s">
        <v>21</v>
      </c>
      <c r="F272" s="223" t="s">
        <v>364</v>
      </c>
      <c r="G272" s="221"/>
      <c r="H272" s="224">
        <v>100</v>
      </c>
      <c r="I272" s="225"/>
      <c r="J272" s="221"/>
      <c r="K272" s="221"/>
      <c r="L272" s="226"/>
      <c r="M272" s="227"/>
      <c r="N272" s="228"/>
      <c r="O272" s="228"/>
      <c r="P272" s="228"/>
      <c r="Q272" s="228"/>
      <c r="R272" s="228"/>
      <c r="S272" s="228"/>
      <c r="T272" s="229"/>
      <c r="AT272" s="230" t="s">
        <v>145</v>
      </c>
      <c r="AU272" s="230" t="s">
        <v>82</v>
      </c>
      <c r="AV272" s="12" t="s">
        <v>82</v>
      </c>
      <c r="AW272" s="12" t="s">
        <v>35</v>
      </c>
      <c r="AX272" s="12" t="s">
        <v>72</v>
      </c>
      <c r="AY272" s="230" t="s">
        <v>132</v>
      </c>
    </row>
    <row r="273" spans="2:65" s="13" customFormat="1" ht="13.5">
      <c r="B273" s="231"/>
      <c r="C273" s="232"/>
      <c r="D273" s="206" t="s">
        <v>145</v>
      </c>
      <c r="E273" s="233" t="s">
        <v>21</v>
      </c>
      <c r="F273" s="234" t="s">
        <v>148</v>
      </c>
      <c r="G273" s="232"/>
      <c r="H273" s="235">
        <v>100</v>
      </c>
      <c r="I273" s="236"/>
      <c r="J273" s="232"/>
      <c r="K273" s="232"/>
      <c r="L273" s="237"/>
      <c r="M273" s="238"/>
      <c r="N273" s="239"/>
      <c r="O273" s="239"/>
      <c r="P273" s="239"/>
      <c r="Q273" s="239"/>
      <c r="R273" s="239"/>
      <c r="S273" s="239"/>
      <c r="T273" s="240"/>
      <c r="AT273" s="241" t="s">
        <v>145</v>
      </c>
      <c r="AU273" s="241" t="s">
        <v>82</v>
      </c>
      <c r="AV273" s="13" t="s">
        <v>139</v>
      </c>
      <c r="AW273" s="13" t="s">
        <v>35</v>
      </c>
      <c r="AX273" s="13" t="s">
        <v>80</v>
      </c>
      <c r="AY273" s="241" t="s">
        <v>132</v>
      </c>
    </row>
    <row r="274" spans="2:65" s="1" customFormat="1" ht="16.5" customHeight="1">
      <c r="B274" s="42"/>
      <c r="C274" s="194" t="s">
        <v>365</v>
      </c>
      <c r="D274" s="194" t="s">
        <v>134</v>
      </c>
      <c r="E274" s="195" t="s">
        <v>366</v>
      </c>
      <c r="F274" s="196" t="s">
        <v>367</v>
      </c>
      <c r="G274" s="197" t="s">
        <v>137</v>
      </c>
      <c r="H274" s="198">
        <v>1100</v>
      </c>
      <c r="I274" s="199"/>
      <c r="J274" s="200">
        <f>ROUND(I274*H274,2)</f>
        <v>0</v>
      </c>
      <c r="K274" s="196" t="s">
        <v>138</v>
      </c>
      <c r="L274" s="62"/>
      <c r="M274" s="201" t="s">
        <v>21</v>
      </c>
      <c r="N274" s="202" t="s">
        <v>43</v>
      </c>
      <c r="O274" s="43"/>
      <c r="P274" s="203">
        <f>O274*H274</f>
        <v>0</v>
      </c>
      <c r="Q274" s="203">
        <v>0</v>
      </c>
      <c r="R274" s="203">
        <f>Q274*H274</f>
        <v>0</v>
      </c>
      <c r="S274" s="203">
        <v>0</v>
      </c>
      <c r="T274" s="204">
        <f>S274*H274</f>
        <v>0</v>
      </c>
      <c r="AR274" s="25" t="s">
        <v>139</v>
      </c>
      <c r="AT274" s="25" t="s">
        <v>134</v>
      </c>
      <c r="AU274" s="25" t="s">
        <v>82</v>
      </c>
      <c r="AY274" s="25" t="s">
        <v>132</v>
      </c>
      <c r="BE274" s="205">
        <f>IF(N274="základní",J274,0)</f>
        <v>0</v>
      </c>
      <c r="BF274" s="205">
        <f>IF(N274="snížená",J274,0)</f>
        <v>0</v>
      </c>
      <c r="BG274" s="205">
        <f>IF(N274="zákl. přenesená",J274,0)</f>
        <v>0</v>
      </c>
      <c r="BH274" s="205">
        <f>IF(N274="sníž. přenesená",J274,0)</f>
        <v>0</v>
      </c>
      <c r="BI274" s="205">
        <f>IF(N274="nulová",J274,0)</f>
        <v>0</v>
      </c>
      <c r="BJ274" s="25" t="s">
        <v>80</v>
      </c>
      <c r="BK274" s="205">
        <f>ROUND(I274*H274,2)</f>
        <v>0</v>
      </c>
      <c r="BL274" s="25" t="s">
        <v>139</v>
      </c>
      <c r="BM274" s="25" t="s">
        <v>368</v>
      </c>
    </row>
    <row r="275" spans="2:65" s="1" customFormat="1" ht="13.5">
      <c r="B275" s="42"/>
      <c r="C275" s="64"/>
      <c r="D275" s="206" t="s">
        <v>141</v>
      </c>
      <c r="E275" s="64"/>
      <c r="F275" s="207" t="s">
        <v>369</v>
      </c>
      <c r="G275" s="64"/>
      <c r="H275" s="64"/>
      <c r="I275" s="165"/>
      <c r="J275" s="64"/>
      <c r="K275" s="64"/>
      <c r="L275" s="62"/>
      <c r="M275" s="208"/>
      <c r="N275" s="43"/>
      <c r="O275" s="43"/>
      <c r="P275" s="43"/>
      <c r="Q275" s="43"/>
      <c r="R275" s="43"/>
      <c r="S275" s="43"/>
      <c r="T275" s="79"/>
      <c r="AT275" s="25" t="s">
        <v>141</v>
      </c>
      <c r="AU275" s="25" t="s">
        <v>82</v>
      </c>
    </row>
    <row r="276" spans="2:65" s="11" customFormat="1" ht="13.5">
      <c r="B276" s="210"/>
      <c r="C276" s="211"/>
      <c r="D276" s="206" t="s">
        <v>145</v>
      </c>
      <c r="E276" s="212" t="s">
        <v>21</v>
      </c>
      <c r="F276" s="213" t="s">
        <v>356</v>
      </c>
      <c r="G276" s="211"/>
      <c r="H276" s="212" t="s">
        <v>21</v>
      </c>
      <c r="I276" s="214"/>
      <c r="J276" s="211"/>
      <c r="K276" s="211"/>
      <c r="L276" s="215"/>
      <c r="M276" s="216"/>
      <c r="N276" s="217"/>
      <c r="O276" s="217"/>
      <c r="P276" s="217"/>
      <c r="Q276" s="217"/>
      <c r="R276" s="217"/>
      <c r="S276" s="217"/>
      <c r="T276" s="218"/>
      <c r="AT276" s="219" t="s">
        <v>145</v>
      </c>
      <c r="AU276" s="219" t="s">
        <v>82</v>
      </c>
      <c r="AV276" s="11" t="s">
        <v>80</v>
      </c>
      <c r="AW276" s="11" t="s">
        <v>35</v>
      </c>
      <c r="AX276" s="11" t="s">
        <v>72</v>
      </c>
      <c r="AY276" s="219" t="s">
        <v>132</v>
      </c>
    </row>
    <row r="277" spans="2:65" s="12" customFormat="1" ht="13.5">
      <c r="B277" s="220"/>
      <c r="C277" s="221"/>
      <c r="D277" s="206" t="s">
        <v>145</v>
      </c>
      <c r="E277" s="222" t="s">
        <v>21</v>
      </c>
      <c r="F277" s="223" t="s">
        <v>357</v>
      </c>
      <c r="G277" s="221"/>
      <c r="H277" s="224">
        <v>1100</v>
      </c>
      <c r="I277" s="225"/>
      <c r="J277" s="221"/>
      <c r="K277" s="221"/>
      <c r="L277" s="226"/>
      <c r="M277" s="227"/>
      <c r="N277" s="228"/>
      <c r="O277" s="228"/>
      <c r="P277" s="228"/>
      <c r="Q277" s="228"/>
      <c r="R277" s="228"/>
      <c r="S277" s="228"/>
      <c r="T277" s="229"/>
      <c r="AT277" s="230" t="s">
        <v>145</v>
      </c>
      <c r="AU277" s="230" t="s">
        <v>82</v>
      </c>
      <c r="AV277" s="12" t="s">
        <v>82</v>
      </c>
      <c r="AW277" s="12" t="s">
        <v>35</v>
      </c>
      <c r="AX277" s="12" t="s">
        <v>72</v>
      </c>
      <c r="AY277" s="230" t="s">
        <v>132</v>
      </c>
    </row>
    <row r="278" spans="2:65" s="13" customFormat="1" ht="13.5">
      <c r="B278" s="231"/>
      <c r="C278" s="232"/>
      <c r="D278" s="206" t="s">
        <v>145</v>
      </c>
      <c r="E278" s="233" t="s">
        <v>21</v>
      </c>
      <c r="F278" s="234" t="s">
        <v>148</v>
      </c>
      <c r="G278" s="232"/>
      <c r="H278" s="235">
        <v>1100</v>
      </c>
      <c r="I278" s="236"/>
      <c r="J278" s="232"/>
      <c r="K278" s="232"/>
      <c r="L278" s="237"/>
      <c r="M278" s="238"/>
      <c r="N278" s="239"/>
      <c r="O278" s="239"/>
      <c r="P278" s="239"/>
      <c r="Q278" s="239"/>
      <c r="R278" s="239"/>
      <c r="S278" s="239"/>
      <c r="T278" s="240"/>
      <c r="AT278" s="241" t="s">
        <v>145</v>
      </c>
      <c r="AU278" s="241" t="s">
        <v>82</v>
      </c>
      <c r="AV278" s="13" t="s">
        <v>139</v>
      </c>
      <c r="AW278" s="13" t="s">
        <v>35</v>
      </c>
      <c r="AX278" s="13" t="s">
        <v>80</v>
      </c>
      <c r="AY278" s="241" t="s">
        <v>132</v>
      </c>
    </row>
    <row r="279" spans="2:65" s="1" customFormat="1" ht="16.5" customHeight="1">
      <c r="B279" s="42"/>
      <c r="C279" s="194" t="s">
        <v>370</v>
      </c>
      <c r="D279" s="194" t="s">
        <v>134</v>
      </c>
      <c r="E279" s="195" t="s">
        <v>371</v>
      </c>
      <c r="F279" s="196" t="s">
        <v>372</v>
      </c>
      <c r="G279" s="197" t="s">
        <v>137</v>
      </c>
      <c r="H279" s="198">
        <v>1100</v>
      </c>
      <c r="I279" s="199"/>
      <c r="J279" s="200">
        <f>ROUND(I279*H279,2)</f>
        <v>0</v>
      </c>
      <c r="K279" s="196" t="s">
        <v>138</v>
      </c>
      <c r="L279" s="62"/>
      <c r="M279" s="201" t="s">
        <v>21</v>
      </c>
      <c r="N279" s="202" t="s">
        <v>43</v>
      </c>
      <c r="O279" s="43"/>
      <c r="P279" s="203">
        <f>O279*H279</f>
        <v>0</v>
      </c>
      <c r="Q279" s="203">
        <v>0</v>
      </c>
      <c r="R279" s="203">
        <f>Q279*H279</f>
        <v>0</v>
      </c>
      <c r="S279" s="203">
        <v>0</v>
      </c>
      <c r="T279" s="204">
        <f>S279*H279</f>
        <v>0</v>
      </c>
      <c r="AR279" s="25" t="s">
        <v>139</v>
      </c>
      <c r="AT279" s="25" t="s">
        <v>134</v>
      </c>
      <c r="AU279" s="25" t="s">
        <v>82</v>
      </c>
      <c r="AY279" s="25" t="s">
        <v>132</v>
      </c>
      <c r="BE279" s="205">
        <f>IF(N279="základní",J279,0)</f>
        <v>0</v>
      </c>
      <c r="BF279" s="205">
        <f>IF(N279="snížená",J279,0)</f>
        <v>0</v>
      </c>
      <c r="BG279" s="205">
        <f>IF(N279="zákl. přenesená",J279,0)</f>
        <v>0</v>
      </c>
      <c r="BH279" s="205">
        <f>IF(N279="sníž. přenesená",J279,0)</f>
        <v>0</v>
      </c>
      <c r="BI279" s="205">
        <f>IF(N279="nulová",J279,0)</f>
        <v>0</v>
      </c>
      <c r="BJ279" s="25" t="s">
        <v>80</v>
      </c>
      <c r="BK279" s="205">
        <f>ROUND(I279*H279,2)</f>
        <v>0</v>
      </c>
      <c r="BL279" s="25" t="s">
        <v>139</v>
      </c>
      <c r="BM279" s="25" t="s">
        <v>373</v>
      </c>
    </row>
    <row r="280" spans="2:65" s="1" customFormat="1" ht="13.5">
      <c r="B280" s="42"/>
      <c r="C280" s="64"/>
      <c r="D280" s="206" t="s">
        <v>141</v>
      </c>
      <c r="E280" s="64"/>
      <c r="F280" s="207" t="s">
        <v>374</v>
      </c>
      <c r="G280" s="64"/>
      <c r="H280" s="64"/>
      <c r="I280" s="165"/>
      <c r="J280" s="64"/>
      <c r="K280" s="64"/>
      <c r="L280" s="62"/>
      <c r="M280" s="208"/>
      <c r="N280" s="43"/>
      <c r="O280" s="43"/>
      <c r="P280" s="43"/>
      <c r="Q280" s="43"/>
      <c r="R280" s="43"/>
      <c r="S280" s="43"/>
      <c r="T280" s="79"/>
      <c r="AT280" s="25" t="s">
        <v>141</v>
      </c>
      <c r="AU280" s="25" t="s">
        <v>82</v>
      </c>
    </row>
    <row r="281" spans="2:65" s="11" customFormat="1" ht="13.5">
      <c r="B281" s="210"/>
      <c r="C281" s="211"/>
      <c r="D281" s="206" t="s">
        <v>145</v>
      </c>
      <c r="E281" s="212" t="s">
        <v>21</v>
      </c>
      <c r="F281" s="213" t="s">
        <v>172</v>
      </c>
      <c r="G281" s="211"/>
      <c r="H281" s="212" t="s">
        <v>21</v>
      </c>
      <c r="I281" s="214"/>
      <c r="J281" s="211"/>
      <c r="K281" s="211"/>
      <c r="L281" s="215"/>
      <c r="M281" s="216"/>
      <c r="N281" s="217"/>
      <c r="O281" s="217"/>
      <c r="P281" s="217"/>
      <c r="Q281" s="217"/>
      <c r="R281" s="217"/>
      <c r="S281" s="217"/>
      <c r="T281" s="218"/>
      <c r="AT281" s="219" t="s">
        <v>145</v>
      </c>
      <c r="AU281" s="219" t="s">
        <v>82</v>
      </c>
      <c r="AV281" s="11" t="s">
        <v>80</v>
      </c>
      <c r="AW281" s="11" t="s">
        <v>35</v>
      </c>
      <c r="AX281" s="11" t="s">
        <v>72</v>
      </c>
      <c r="AY281" s="219" t="s">
        <v>132</v>
      </c>
    </row>
    <row r="282" spans="2:65" s="12" customFormat="1" ht="13.5">
      <c r="B282" s="220"/>
      <c r="C282" s="221"/>
      <c r="D282" s="206" t="s">
        <v>145</v>
      </c>
      <c r="E282" s="222" t="s">
        <v>21</v>
      </c>
      <c r="F282" s="223" t="s">
        <v>357</v>
      </c>
      <c r="G282" s="221"/>
      <c r="H282" s="224">
        <v>1100</v>
      </c>
      <c r="I282" s="225"/>
      <c r="J282" s="221"/>
      <c r="K282" s="221"/>
      <c r="L282" s="226"/>
      <c r="M282" s="227"/>
      <c r="N282" s="228"/>
      <c r="O282" s="228"/>
      <c r="P282" s="228"/>
      <c r="Q282" s="228"/>
      <c r="R282" s="228"/>
      <c r="S282" s="228"/>
      <c r="T282" s="229"/>
      <c r="AT282" s="230" t="s">
        <v>145</v>
      </c>
      <c r="AU282" s="230" t="s">
        <v>82</v>
      </c>
      <c r="AV282" s="12" t="s">
        <v>82</v>
      </c>
      <c r="AW282" s="12" t="s">
        <v>35</v>
      </c>
      <c r="AX282" s="12" t="s">
        <v>72</v>
      </c>
      <c r="AY282" s="230" t="s">
        <v>132</v>
      </c>
    </row>
    <row r="283" spans="2:65" s="13" customFormat="1" ht="13.5">
      <c r="B283" s="231"/>
      <c r="C283" s="232"/>
      <c r="D283" s="206" t="s">
        <v>145</v>
      </c>
      <c r="E283" s="233" t="s">
        <v>21</v>
      </c>
      <c r="F283" s="234" t="s">
        <v>148</v>
      </c>
      <c r="G283" s="232"/>
      <c r="H283" s="235">
        <v>1100</v>
      </c>
      <c r="I283" s="236"/>
      <c r="J283" s="232"/>
      <c r="K283" s="232"/>
      <c r="L283" s="237"/>
      <c r="M283" s="238"/>
      <c r="N283" s="239"/>
      <c r="O283" s="239"/>
      <c r="P283" s="239"/>
      <c r="Q283" s="239"/>
      <c r="R283" s="239"/>
      <c r="S283" s="239"/>
      <c r="T283" s="240"/>
      <c r="AT283" s="241" t="s">
        <v>145</v>
      </c>
      <c r="AU283" s="241" t="s">
        <v>82</v>
      </c>
      <c r="AV283" s="13" t="s">
        <v>139</v>
      </c>
      <c r="AW283" s="13" t="s">
        <v>35</v>
      </c>
      <c r="AX283" s="13" t="s">
        <v>80</v>
      </c>
      <c r="AY283" s="241" t="s">
        <v>132</v>
      </c>
    </row>
    <row r="284" spans="2:65" s="1" customFormat="1" ht="25.5" customHeight="1">
      <c r="B284" s="42"/>
      <c r="C284" s="194" t="s">
        <v>375</v>
      </c>
      <c r="D284" s="194" t="s">
        <v>134</v>
      </c>
      <c r="E284" s="195" t="s">
        <v>376</v>
      </c>
      <c r="F284" s="196" t="s">
        <v>377</v>
      </c>
      <c r="G284" s="197" t="s">
        <v>137</v>
      </c>
      <c r="H284" s="198">
        <v>1100</v>
      </c>
      <c r="I284" s="199"/>
      <c r="J284" s="200">
        <f>ROUND(I284*H284,2)</f>
        <v>0</v>
      </c>
      <c r="K284" s="196" t="s">
        <v>138</v>
      </c>
      <c r="L284" s="62"/>
      <c r="M284" s="201" t="s">
        <v>21</v>
      </c>
      <c r="N284" s="202" t="s">
        <v>43</v>
      </c>
      <c r="O284" s="43"/>
      <c r="P284" s="203">
        <f>O284*H284</f>
        <v>0</v>
      </c>
      <c r="Q284" s="203">
        <v>0</v>
      </c>
      <c r="R284" s="203">
        <f>Q284*H284</f>
        <v>0</v>
      </c>
      <c r="S284" s="203">
        <v>0</v>
      </c>
      <c r="T284" s="204">
        <f>S284*H284</f>
        <v>0</v>
      </c>
      <c r="AR284" s="25" t="s">
        <v>139</v>
      </c>
      <c r="AT284" s="25" t="s">
        <v>134</v>
      </c>
      <c r="AU284" s="25" t="s">
        <v>82</v>
      </c>
      <c r="AY284" s="25" t="s">
        <v>132</v>
      </c>
      <c r="BE284" s="205">
        <f>IF(N284="základní",J284,0)</f>
        <v>0</v>
      </c>
      <c r="BF284" s="205">
        <f>IF(N284="snížená",J284,0)</f>
        <v>0</v>
      </c>
      <c r="BG284" s="205">
        <f>IF(N284="zákl. přenesená",J284,0)</f>
        <v>0</v>
      </c>
      <c r="BH284" s="205">
        <f>IF(N284="sníž. přenesená",J284,0)</f>
        <v>0</v>
      </c>
      <c r="BI284" s="205">
        <f>IF(N284="nulová",J284,0)</f>
        <v>0</v>
      </c>
      <c r="BJ284" s="25" t="s">
        <v>80</v>
      </c>
      <c r="BK284" s="205">
        <f>ROUND(I284*H284,2)</f>
        <v>0</v>
      </c>
      <c r="BL284" s="25" t="s">
        <v>139</v>
      </c>
      <c r="BM284" s="25" t="s">
        <v>378</v>
      </c>
    </row>
    <row r="285" spans="2:65" s="1" customFormat="1" ht="27">
      <c r="B285" s="42"/>
      <c r="C285" s="64"/>
      <c r="D285" s="206" t="s">
        <v>141</v>
      </c>
      <c r="E285" s="64"/>
      <c r="F285" s="207" t="s">
        <v>379</v>
      </c>
      <c r="G285" s="64"/>
      <c r="H285" s="64"/>
      <c r="I285" s="165"/>
      <c r="J285" s="64"/>
      <c r="K285" s="64"/>
      <c r="L285" s="62"/>
      <c r="M285" s="208"/>
      <c r="N285" s="43"/>
      <c r="O285" s="43"/>
      <c r="P285" s="43"/>
      <c r="Q285" s="43"/>
      <c r="R285" s="43"/>
      <c r="S285" s="43"/>
      <c r="T285" s="79"/>
      <c r="AT285" s="25" t="s">
        <v>141</v>
      </c>
      <c r="AU285" s="25" t="s">
        <v>82</v>
      </c>
    </row>
    <row r="286" spans="2:65" s="1" customFormat="1" ht="40.5">
      <c r="B286" s="42"/>
      <c r="C286" s="64"/>
      <c r="D286" s="206" t="s">
        <v>143</v>
      </c>
      <c r="E286" s="64"/>
      <c r="F286" s="209" t="s">
        <v>380</v>
      </c>
      <c r="G286" s="64"/>
      <c r="H286" s="64"/>
      <c r="I286" s="165"/>
      <c r="J286" s="64"/>
      <c r="K286" s="64"/>
      <c r="L286" s="62"/>
      <c r="M286" s="208"/>
      <c r="N286" s="43"/>
      <c r="O286" s="43"/>
      <c r="P286" s="43"/>
      <c r="Q286" s="43"/>
      <c r="R286" s="43"/>
      <c r="S286" s="43"/>
      <c r="T286" s="79"/>
      <c r="AT286" s="25" t="s">
        <v>143</v>
      </c>
      <c r="AU286" s="25" t="s">
        <v>82</v>
      </c>
    </row>
    <row r="287" spans="2:65" s="11" customFormat="1" ht="13.5">
      <c r="B287" s="210"/>
      <c r="C287" s="211"/>
      <c r="D287" s="206" t="s">
        <v>145</v>
      </c>
      <c r="E287" s="212" t="s">
        <v>21</v>
      </c>
      <c r="F287" s="213" t="s">
        <v>172</v>
      </c>
      <c r="G287" s="211"/>
      <c r="H287" s="212" t="s">
        <v>21</v>
      </c>
      <c r="I287" s="214"/>
      <c r="J287" s="211"/>
      <c r="K287" s="211"/>
      <c r="L287" s="215"/>
      <c r="M287" s="216"/>
      <c r="N287" s="217"/>
      <c r="O287" s="217"/>
      <c r="P287" s="217"/>
      <c r="Q287" s="217"/>
      <c r="R287" s="217"/>
      <c r="S287" s="217"/>
      <c r="T287" s="218"/>
      <c r="AT287" s="219" t="s">
        <v>145</v>
      </c>
      <c r="AU287" s="219" t="s">
        <v>82</v>
      </c>
      <c r="AV287" s="11" t="s">
        <v>80</v>
      </c>
      <c r="AW287" s="11" t="s">
        <v>35</v>
      </c>
      <c r="AX287" s="11" t="s">
        <v>72</v>
      </c>
      <c r="AY287" s="219" t="s">
        <v>132</v>
      </c>
    </row>
    <row r="288" spans="2:65" s="12" customFormat="1" ht="13.5">
      <c r="B288" s="220"/>
      <c r="C288" s="221"/>
      <c r="D288" s="206" t="s">
        <v>145</v>
      </c>
      <c r="E288" s="222" t="s">
        <v>21</v>
      </c>
      <c r="F288" s="223" t="s">
        <v>381</v>
      </c>
      <c r="G288" s="221"/>
      <c r="H288" s="224">
        <v>1100</v>
      </c>
      <c r="I288" s="225"/>
      <c r="J288" s="221"/>
      <c r="K288" s="221"/>
      <c r="L288" s="226"/>
      <c r="M288" s="227"/>
      <c r="N288" s="228"/>
      <c r="O288" s="228"/>
      <c r="P288" s="228"/>
      <c r="Q288" s="228"/>
      <c r="R288" s="228"/>
      <c r="S288" s="228"/>
      <c r="T288" s="229"/>
      <c r="AT288" s="230" t="s">
        <v>145</v>
      </c>
      <c r="AU288" s="230" t="s">
        <v>82</v>
      </c>
      <c r="AV288" s="12" t="s">
        <v>82</v>
      </c>
      <c r="AW288" s="12" t="s">
        <v>35</v>
      </c>
      <c r="AX288" s="12" t="s">
        <v>72</v>
      </c>
      <c r="AY288" s="230" t="s">
        <v>132</v>
      </c>
    </row>
    <row r="289" spans="2:65" s="13" customFormat="1" ht="13.5">
      <c r="B289" s="231"/>
      <c r="C289" s="232"/>
      <c r="D289" s="206" t="s">
        <v>145</v>
      </c>
      <c r="E289" s="233" t="s">
        <v>21</v>
      </c>
      <c r="F289" s="234" t="s">
        <v>148</v>
      </c>
      <c r="G289" s="232"/>
      <c r="H289" s="235">
        <v>1100</v>
      </c>
      <c r="I289" s="236"/>
      <c r="J289" s="232"/>
      <c r="K289" s="232"/>
      <c r="L289" s="237"/>
      <c r="M289" s="238"/>
      <c r="N289" s="239"/>
      <c r="O289" s="239"/>
      <c r="P289" s="239"/>
      <c r="Q289" s="239"/>
      <c r="R289" s="239"/>
      <c r="S289" s="239"/>
      <c r="T289" s="240"/>
      <c r="AT289" s="241" t="s">
        <v>145</v>
      </c>
      <c r="AU289" s="241" t="s">
        <v>82</v>
      </c>
      <c r="AV289" s="13" t="s">
        <v>139</v>
      </c>
      <c r="AW289" s="13" t="s">
        <v>35</v>
      </c>
      <c r="AX289" s="13" t="s">
        <v>80</v>
      </c>
      <c r="AY289" s="241" t="s">
        <v>132</v>
      </c>
    </row>
    <row r="290" spans="2:65" s="1" customFormat="1" ht="25.5" customHeight="1">
      <c r="B290" s="42"/>
      <c r="C290" s="194" t="s">
        <v>382</v>
      </c>
      <c r="D290" s="194" t="s">
        <v>134</v>
      </c>
      <c r="E290" s="195" t="s">
        <v>383</v>
      </c>
      <c r="F290" s="196" t="s">
        <v>384</v>
      </c>
      <c r="G290" s="197" t="s">
        <v>137</v>
      </c>
      <c r="H290" s="198">
        <v>205</v>
      </c>
      <c r="I290" s="199"/>
      <c r="J290" s="200">
        <f>ROUND(I290*H290,2)</f>
        <v>0</v>
      </c>
      <c r="K290" s="196" t="s">
        <v>138</v>
      </c>
      <c r="L290" s="62"/>
      <c r="M290" s="201" t="s">
        <v>21</v>
      </c>
      <c r="N290" s="202" t="s">
        <v>43</v>
      </c>
      <c r="O290" s="43"/>
      <c r="P290" s="203">
        <f>O290*H290</f>
        <v>0</v>
      </c>
      <c r="Q290" s="203">
        <v>0.1837</v>
      </c>
      <c r="R290" s="203">
        <f>Q290*H290</f>
        <v>37.658500000000004</v>
      </c>
      <c r="S290" s="203">
        <v>0</v>
      </c>
      <c r="T290" s="204">
        <f>S290*H290</f>
        <v>0</v>
      </c>
      <c r="AR290" s="25" t="s">
        <v>139</v>
      </c>
      <c r="AT290" s="25" t="s">
        <v>134</v>
      </c>
      <c r="AU290" s="25" t="s">
        <v>82</v>
      </c>
      <c r="AY290" s="25" t="s">
        <v>132</v>
      </c>
      <c r="BE290" s="205">
        <f>IF(N290="základní",J290,0)</f>
        <v>0</v>
      </c>
      <c r="BF290" s="205">
        <f>IF(N290="snížená",J290,0)</f>
        <v>0</v>
      </c>
      <c r="BG290" s="205">
        <f>IF(N290="zákl. přenesená",J290,0)</f>
        <v>0</v>
      </c>
      <c r="BH290" s="205">
        <f>IF(N290="sníž. přenesená",J290,0)</f>
        <v>0</v>
      </c>
      <c r="BI290" s="205">
        <f>IF(N290="nulová",J290,0)</f>
        <v>0</v>
      </c>
      <c r="BJ290" s="25" t="s">
        <v>80</v>
      </c>
      <c r="BK290" s="205">
        <f>ROUND(I290*H290,2)</f>
        <v>0</v>
      </c>
      <c r="BL290" s="25" t="s">
        <v>139</v>
      </c>
      <c r="BM290" s="25" t="s">
        <v>385</v>
      </c>
    </row>
    <row r="291" spans="2:65" s="1" customFormat="1" ht="27">
      <c r="B291" s="42"/>
      <c r="C291" s="64"/>
      <c r="D291" s="206" t="s">
        <v>141</v>
      </c>
      <c r="E291" s="64"/>
      <c r="F291" s="207" t="s">
        <v>386</v>
      </c>
      <c r="G291" s="64"/>
      <c r="H291" s="64"/>
      <c r="I291" s="165"/>
      <c r="J291" s="64"/>
      <c r="K291" s="64"/>
      <c r="L291" s="62"/>
      <c r="M291" s="208"/>
      <c r="N291" s="43"/>
      <c r="O291" s="43"/>
      <c r="P291" s="43"/>
      <c r="Q291" s="43"/>
      <c r="R291" s="43"/>
      <c r="S291" s="43"/>
      <c r="T291" s="79"/>
      <c r="AT291" s="25" t="s">
        <v>141</v>
      </c>
      <c r="AU291" s="25" t="s">
        <v>82</v>
      </c>
    </row>
    <row r="292" spans="2:65" s="1" customFormat="1" ht="229.5">
      <c r="B292" s="42"/>
      <c r="C292" s="64"/>
      <c r="D292" s="206" t="s">
        <v>143</v>
      </c>
      <c r="E292" s="64"/>
      <c r="F292" s="209" t="s">
        <v>387</v>
      </c>
      <c r="G292" s="64"/>
      <c r="H292" s="64"/>
      <c r="I292" s="165"/>
      <c r="J292" s="64"/>
      <c r="K292" s="64"/>
      <c r="L292" s="62"/>
      <c r="M292" s="208"/>
      <c r="N292" s="43"/>
      <c r="O292" s="43"/>
      <c r="P292" s="43"/>
      <c r="Q292" s="43"/>
      <c r="R292" s="43"/>
      <c r="S292" s="43"/>
      <c r="T292" s="79"/>
      <c r="AT292" s="25" t="s">
        <v>143</v>
      </c>
      <c r="AU292" s="25" t="s">
        <v>82</v>
      </c>
    </row>
    <row r="293" spans="2:65" s="11" customFormat="1" ht="13.5">
      <c r="B293" s="210"/>
      <c r="C293" s="211"/>
      <c r="D293" s="206" t="s">
        <v>145</v>
      </c>
      <c r="E293" s="212" t="s">
        <v>21</v>
      </c>
      <c r="F293" s="213" t="s">
        <v>388</v>
      </c>
      <c r="G293" s="211"/>
      <c r="H293" s="212" t="s">
        <v>21</v>
      </c>
      <c r="I293" s="214"/>
      <c r="J293" s="211"/>
      <c r="K293" s="211"/>
      <c r="L293" s="215"/>
      <c r="M293" s="216"/>
      <c r="N293" s="217"/>
      <c r="O293" s="217"/>
      <c r="P293" s="217"/>
      <c r="Q293" s="217"/>
      <c r="R293" s="217"/>
      <c r="S293" s="217"/>
      <c r="T293" s="218"/>
      <c r="AT293" s="219" t="s">
        <v>145</v>
      </c>
      <c r="AU293" s="219" t="s">
        <v>82</v>
      </c>
      <c r="AV293" s="11" t="s">
        <v>80</v>
      </c>
      <c r="AW293" s="11" t="s">
        <v>35</v>
      </c>
      <c r="AX293" s="11" t="s">
        <v>72</v>
      </c>
      <c r="AY293" s="219" t="s">
        <v>132</v>
      </c>
    </row>
    <row r="294" spans="2:65" s="12" customFormat="1" ht="13.5">
      <c r="B294" s="220"/>
      <c r="C294" s="221"/>
      <c r="D294" s="206" t="s">
        <v>145</v>
      </c>
      <c r="E294" s="222" t="s">
        <v>21</v>
      </c>
      <c r="F294" s="223" t="s">
        <v>389</v>
      </c>
      <c r="G294" s="221"/>
      <c r="H294" s="224">
        <v>205</v>
      </c>
      <c r="I294" s="225"/>
      <c r="J294" s="221"/>
      <c r="K294" s="221"/>
      <c r="L294" s="226"/>
      <c r="M294" s="227"/>
      <c r="N294" s="228"/>
      <c r="O294" s="228"/>
      <c r="P294" s="228"/>
      <c r="Q294" s="228"/>
      <c r="R294" s="228"/>
      <c r="S294" s="228"/>
      <c r="T294" s="229"/>
      <c r="AT294" s="230" t="s">
        <v>145</v>
      </c>
      <c r="AU294" s="230" t="s">
        <v>82</v>
      </c>
      <c r="AV294" s="12" t="s">
        <v>82</v>
      </c>
      <c r="AW294" s="12" t="s">
        <v>35</v>
      </c>
      <c r="AX294" s="12" t="s">
        <v>72</v>
      </c>
      <c r="AY294" s="230" t="s">
        <v>132</v>
      </c>
    </row>
    <row r="295" spans="2:65" s="13" customFormat="1" ht="13.5">
      <c r="B295" s="231"/>
      <c r="C295" s="232"/>
      <c r="D295" s="206" t="s">
        <v>145</v>
      </c>
      <c r="E295" s="233" t="s">
        <v>21</v>
      </c>
      <c r="F295" s="234" t="s">
        <v>148</v>
      </c>
      <c r="G295" s="232"/>
      <c r="H295" s="235">
        <v>205</v>
      </c>
      <c r="I295" s="236"/>
      <c r="J295" s="232"/>
      <c r="K295" s="232"/>
      <c r="L295" s="237"/>
      <c r="M295" s="238"/>
      <c r="N295" s="239"/>
      <c r="O295" s="239"/>
      <c r="P295" s="239"/>
      <c r="Q295" s="239"/>
      <c r="R295" s="239"/>
      <c r="S295" s="239"/>
      <c r="T295" s="240"/>
      <c r="AT295" s="241" t="s">
        <v>145</v>
      </c>
      <c r="AU295" s="241" t="s">
        <v>82</v>
      </c>
      <c r="AV295" s="13" t="s">
        <v>139</v>
      </c>
      <c r="AW295" s="13" t="s">
        <v>35</v>
      </c>
      <c r="AX295" s="13" t="s">
        <v>80</v>
      </c>
      <c r="AY295" s="241" t="s">
        <v>132</v>
      </c>
    </row>
    <row r="296" spans="2:65" s="1" customFormat="1" ht="16.5" customHeight="1">
      <c r="B296" s="42"/>
      <c r="C296" s="194" t="s">
        <v>390</v>
      </c>
      <c r="D296" s="194" t="s">
        <v>134</v>
      </c>
      <c r="E296" s="195" t="s">
        <v>391</v>
      </c>
      <c r="F296" s="196" t="s">
        <v>392</v>
      </c>
      <c r="G296" s="197" t="s">
        <v>137</v>
      </c>
      <c r="H296" s="198">
        <v>70</v>
      </c>
      <c r="I296" s="199"/>
      <c r="J296" s="200">
        <f>ROUND(I296*H296,2)</f>
        <v>0</v>
      </c>
      <c r="K296" s="196" t="s">
        <v>138</v>
      </c>
      <c r="L296" s="62"/>
      <c r="M296" s="201" t="s">
        <v>21</v>
      </c>
      <c r="N296" s="202" t="s">
        <v>43</v>
      </c>
      <c r="O296" s="43"/>
      <c r="P296" s="203">
        <f>O296*H296</f>
        <v>0</v>
      </c>
      <c r="Q296" s="203">
        <v>0.19536000000000001</v>
      </c>
      <c r="R296" s="203">
        <f>Q296*H296</f>
        <v>13.6752</v>
      </c>
      <c r="S296" s="203">
        <v>0</v>
      </c>
      <c r="T296" s="204">
        <f>S296*H296</f>
        <v>0</v>
      </c>
      <c r="AR296" s="25" t="s">
        <v>139</v>
      </c>
      <c r="AT296" s="25" t="s">
        <v>134</v>
      </c>
      <c r="AU296" s="25" t="s">
        <v>82</v>
      </c>
      <c r="AY296" s="25" t="s">
        <v>132</v>
      </c>
      <c r="BE296" s="205">
        <f>IF(N296="základní",J296,0)</f>
        <v>0</v>
      </c>
      <c r="BF296" s="205">
        <f>IF(N296="snížená",J296,0)</f>
        <v>0</v>
      </c>
      <c r="BG296" s="205">
        <f>IF(N296="zákl. přenesená",J296,0)</f>
        <v>0</v>
      </c>
      <c r="BH296" s="205">
        <f>IF(N296="sníž. přenesená",J296,0)</f>
        <v>0</v>
      </c>
      <c r="BI296" s="205">
        <f>IF(N296="nulová",J296,0)</f>
        <v>0</v>
      </c>
      <c r="BJ296" s="25" t="s">
        <v>80</v>
      </c>
      <c r="BK296" s="205">
        <f>ROUND(I296*H296,2)</f>
        <v>0</v>
      </c>
      <c r="BL296" s="25" t="s">
        <v>139</v>
      </c>
      <c r="BM296" s="25" t="s">
        <v>393</v>
      </c>
    </row>
    <row r="297" spans="2:65" s="1" customFormat="1" ht="27">
      <c r="B297" s="42"/>
      <c r="C297" s="64"/>
      <c r="D297" s="206" t="s">
        <v>141</v>
      </c>
      <c r="E297" s="64"/>
      <c r="F297" s="207" t="s">
        <v>394</v>
      </c>
      <c r="G297" s="64"/>
      <c r="H297" s="64"/>
      <c r="I297" s="165"/>
      <c r="J297" s="64"/>
      <c r="K297" s="64"/>
      <c r="L297" s="62"/>
      <c r="M297" s="208"/>
      <c r="N297" s="43"/>
      <c r="O297" s="43"/>
      <c r="P297" s="43"/>
      <c r="Q297" s="43"/>
      <c r="R297" s="43"/>
      <c r="S297" s="43"/>
      <c r="T297" s="79"/>
      <c r="AT297" s="25" t="s">
        <v>141</v>
      </c>
      <c r="AU297" s="25" t="s">
        <v>82</v>
      </c>
    </row>
    <row r="298" spans="2:65" s="1" customFormat="1" ht="229.5">
      <c r="B298" s="42"/>
      <c r="C298" s="64"/>
      <c r="D298" s="206" t="s">
        <v>143</v>
      </c>
      <c r="E298" s="64"/>
      <c r="F298" s="209" t="s">
        <v>387</v>
      </c>
      <c r="G298" s="64"/>
      <c r="H298" s="64"/>
      <c r="I298" s="165"/>
      <c r="J298" s="64"/>
      <c r="K298" s="64"/>
      <c r="L298" s="62"/>
      <c r="M298" s="208"/>
      <c r="N298" s="43"/>
      <c r="O298" s="43"/>
      <c r="P298" s="43"/>
      <c r="Q298" s="43"/>
      <c r="R298" s="43"/>
      <c r="S298" s="43"/>
      <c r="T298" s="79"/>
      <c r="AT298" s="25" t="s">
        <v>143</v>
      </c>
      <c r="AU298" s="25" t="s">
        <v>82</v>
      </c>
    </row>
    <row r="299" spans="2:65" s="11" customFormat="1" ht="13.5">
      <c r="B299" s="210"/>
      <c r="C299" s="211"/>
      <c r="D299" s="206" t="s">
        <v>145</v>
      </c>
      <c r="E299" s="212" t="s">
        <v>21</v>
      </c>
      <c r="F299" s="213" t="s">
        <v>316</v>
      </c>
      <c r="G299" s="211"/>
      <c r="H299" s="212" t="s">
        <v>21</v>
      </c>
      <c r="I299" s="214"/>
      <c r="J299" s="211"/>
      <c r="K299" s="211"/>
      <c r="L299" s="215"/>
      <c r="M299" s="216"/>
      <c r="N299" s="217"/>
      <c r="O299" s="217"/>
      <c r="P299" s="217"/>
      <c r="Q299" s="217"/>
      <c r="R299" s="217"/>
      <c r="S299" s="217"/>
      <c r="T299" s="218"/>
      <c r="AT299" s="219" t="s">
        <v>145</v>
      </c>
      <c r="AU299" s="219" t="s">
        <v>82</v>
      </c>
      <c r="AV299" s="11" t="s">
        <v>80</v>
      </c>
      <c r="AW299" s="11" t="s">
        <v>35</v>
      </c>
      <c r="AX299" s="11" t="s">
        <v>72</v>
      </c>
      <c r="AY299" s="219" t="s">
        <v>132</v>
      </c>
    </row>
    <row r="300" spans="2:65" s="12" customFormat="1" ht="13.5">
      <c r="B300" s="220"/>
      <c r="C300" s="221"/>
      <c r="D300" s="206" t="s">
        <v>145</v>
      </c>
      <c r="E300" s="222" t="s">
        <v>21</v>
      </c>
      <c r="F300" s="223" t="s">
        <v>317</v>
      </c>
      <c r="G300" s="221"/>
      <c r="H300" s="224">
        <v>70</v>
      </c>
      <c r="I300" s="225"/>
      <c r="J300" s="221"/>
      <c r="K300" s="221"/>
      <c r="L300" s="226"/>
      <c r="M300" s="227"/>
      <c r="N300" s="228"/>
      <c r="O300" s="228"/>
      <c r="P300" s="228"/>
      <c r="Q300" s="228"/>
      <c r="R300" s="228"/>
      <c r="S300" s="228"/>
      <c r="T300" s="229"/>
      <c r="AT300" s="230" t="s">
        <v>145</v>
      </c>
      <c r="AU300" s="230" t="s">
        <v>82</v>
      </c>
      <c r="AV300" s="12" t="s">
        <v>82</v>
      </c>
      <c r="AW300" s="12" t="s">
        <v>35</v>
      </c>
      <c r="AX300" s="12" t="s">
        <v>72</v>
      </c>
      <c r="AY300" s="230" t="s">
        <v>132</v>
      </c>
    </row>
    <row r="301" spans="2:65" s="13" customFormat="1" ht="13.5">
      <c r="B301" s="231"/>
      <c r="C301" s="232"/>
      <c r="D301" s="206" t="s">
        <v>145</v>
      </c>
      <c r="E301" s="233" t="s">
        <v>21</v>
      </c>
      <c r="F301" s="234" t="s">
        <v>148</v>
      </c>
      <c r="G301" s="232"/>
      <c r="H301" s="235">
        <v>70</v>
      </c>
      <c r="I301" s="236"/>
      <c r="J301" s="232"/>
      <c r="K301" s="232"/>
      <c r="L301" s="237"/>
      <c r="M301" s="238"/>
      <c r="N301" s="239"/>
      <c r="O301" s="239"/>
      <c r="P301" s="239"/>
      <c r="Q301" s="239"/>
      <c r="R301" s="239"/>
      <c r="S301" s="239"/>
      <c r="T301" s="240"/>
      <c r="AT301" s="241" t="s">
        <v>145</v>
      </c>
      <c r="AU301" s="241" t="s">
        <v>82</v>
      </c>
      <c r="AV301" s="13" t="s">
        <v>139</v>
      </c>
      <c r="AW301" s="13" t="s">
        <v>35</v>
      </c>
      <c r="AX301" s="13" t="s">
        <v>80</v>
      </c>
      <c r="AY301" s="241" t="s">
        <v>132</v>
      </c>
    </row>
    <row r="302" spans="2:65" s="1" customFormat="1" ht="16.5" customHeight="1">
      <c r="B302" s="42"/>
      <c r="C302" s="254" t="s">
        <v>395</v>
      </c>
      <c r="D302" s="254" t="s">
        <v>231</v>
      </c>
      <c r="E302" s="255" t="s">
        <v>396</v>
      </c>
      <c r="F302" s="256" t="s">
        <v>397</v>
      </c>
      <c r="G302" s="257" t="s">
        <v>234</v>
      </c>
      <c r="H302" s="258">
        <v>55</v>
      </c>
      <c r="I302" s="259"/>
      <c r="J302" s="260">
        <f>ROUND(I302*H302,2)</f>
        <v>0</v>
      </c>
      <c r="K302" s="256" t="s">
        <v>138</v>
      </c>
      <c r="L302" s="261"/>
      <c r="M302" s="262" t="s">
        <v>21</v>
      </c>
      <c r="N302" s="263" t="s">
        <v>43</v>
      </c>
      <c r="O302" s="43"/>
      <c r="P302" s="203">
        <f>O302*H302</f>
        <v>0</v>
      </c>
      <c r="Q302" s="203">
        <v>1</v>
      </c>
      <c r="R302" s="203">
        <f>Q302*H302</f>
        <v>55</v>
      </c>
      <c r="S302" s="203">
        <v>0</v>
      </c>
      <c r="T302" s="204">
        <f>S302*H302</f>
        <v>0</v>
      </c>
      <c r="AR302" s="25" t="s">
        <v>188</v>
      </c>
      <c r="AT302" s="25" t="s">
        <v>231</v>
      </c>
      <c r="AU302" s="25" t="s">
        <v>82</v>
      </c>
      <c r="AY302" s="25" t="s">
        <v>132</v>
      </c>
      <c r="BE302" s="205">
        <f>IF(N302="základní",J302,0)</f>
        <v>0</v>
      </c>
      <c r="BF302" s="205">
        <f>IF(N302="snížená",J302,0)</f>
        <v>0</v>
      </c>
      <c r="BG302" s="205">
        <f>IF(N302="zákl. přenesená",J302,0)</f>
        <v>0</v>
      </c>
      <c r="BH302" s="205">
        <f>IF(N302="sníž. přenesená",J302,0)</f>
        <v>0</v>
      </c>
      <c r="BI302" s="205">
        <f>IF(N302="nulová",J302,0)</f>
        <v>0</v>
      </c>
      <c r="BJ302" s="25" t="s">
        <v>80</v>
      </c>
      <c r="BK302" s="205">
        <f>ROUND(I302*H302,2)</f>
        <v>0</v>
      </c>
      <c r="BL302" s="25" t="s">
        <v>139</v>
      </c>
      <c r="BM302" s="25" t="s">
        <v>398</v>
      </c>
    </row>
    <row r="303" spans="2:65" s="1" customFormat="1" ht="13.5">
      <c r="B303" s="42"/>
      <c r="C303" s="64"/>
      <c r="D303" s="206" t="s">
        <v>141</v>
      </c>
      <c r="E303" s="64"/>
      <c r="F303" s="207" t="s">
        <v>399</v>
      </c>
      <c r="G303" s="64"/>
      <c r="H303" s="64"/>
      <c r="I303" s="165"/>
      <c r="J303" s="64"/>
      <c r="K303" s="64"/>
      <c r="L303" s="62"/>
      <c r="M303" s="208"/>
      <c r="N303" s="43"/>
      <c r="O303" s="43"/>
      <c r="P303" s="43"/>
      <c r="Q303" s="43"/>
      <c r="R303" s="43"/>
      <c r="S303" s="43"/>
      <c r="T303" s="79"/>
      <c r="AT303" s="25" t="s">
        <v>141</v>
      </c>
      <c r="AU303" s="25" t="s">
        <v>82</v>
      </c>
    </row>
    <row r="304" spans="2:65" s="12" customFormat="1" ht="13.5">
      <c r="B304" s="220"/>
      <c r="C304" s="221"/>
      <c r="D304" s="206" t="s">
        <v>145</v>
      </c>
      <c r="E304" s="222" t="s">
        <v>21</v>
      </c>
      <c r="F304" s="223" t="s">
        <v>400</v>
      </c>
      <c r="G304" s="221"/>
      <c r="H304" s="224">
        <v>54.470999999999997</v>
      </c>
      <c r="I304" s="225"/>
      <c r="J304" s="221"/>
      <c r="K304" s="221"/>
      <c r="L304" s="226"/>
      <c r="M304" s="227"/>
      <c r="N304" s="228"/>
      <c r="O304" s="228"/>
      <c r="P304" s="228"/>
      <c r="Q304" s="228"/>
      <c r="R304" s="228"/>
      <c r="S304" s="228"/>
      <c r="T304" s="229"/>
      <c r="AT304" s="230" t="s">
        <v>145</v>
      </c>
      <c r="AU304" s="230" t="s">
        <v>82</v>
      </c>
      <c r="AV304" s="12" t="s">
        <v>82</v>
      </c>
      <c r="AW304" s="12" t="s">
        <v>35</v>
      </c>
      <c r="AX304" s="12" t="s">
        <v>72</v>
      </c>
      <c r="AY304" s="230" t="s">
        <v>132</v>
      </c>
    </row>
    <row r="305" spans="2:65" s="14" customFormat="1" ht="13.5">
      <c r="B305" s="242"/>
      <c r="C305" s="243"/>
      <c r="D305" s="206" t="s">
        <v>145</v>
      </c>
      <c r="E305" s="244" t="s">
        <v>21</v>
      </c>
      <c r="F305" s="245" t="s">
        <v>197</v>
      </c>
      <c r="G305" s="243"/>
      <c r="H305" s="246">
        <v>54.470999999999997</v>
      </c>
      <c r="I305" s="247"/>
      <c r="J305" s="243"/>
      <c r="K305" s="243"/>
      <c r="L305" s="248"/>
      <c r="M305" s="249"/>
      <c r="N305" s="250"/>
      <c r="O305" s="250"/>
      <c r="P305" s="250"/>
      <c r="Q305" s="250"/>
      <c r="R305" s="250"/>
      <c r="S305" s="250"/>
      <c r="T305" s="251"/>
      <c r="AT305" s="252" t="s">
        <v>145</v>
      </c>
      <c r="AU305" s="252" t="s">
        <v>82</v>
      </c>
      <c r="AV305" s="14" t="s">
        <v>155</v>
      </c>
      <c r="AW305" s="14" t="s">
        <v>35</v>
      </c>
      <c r="AX305" s="14" t="s">
        <v>72</v>
      </c>
      <c r="AY305" s="252" t="s">
        <v>132</v>
      </c>
    </row>
    <row r="306" spans="2:65" s="12" customFormat="1" ht="13.5">
      <c r="B306" s="220"/>
      <c r="C306" s="221"/>
      <c r="D306" s="206" t="s">
        <v>145</v>
      </c>
      <c r="E306" s="222" t="s">
        <v>21</v>
      </c>
      <c r="F306" s="223" t="s">
        <v>401</v>
      </c>
      <c r="G306" s="221"/>
      <c r="H306" s="224">
        <v>55</v>
      </c>
      <c r="I306" s="225"/>
      <c r="J306" s="221"/>
      <c r="K306" s="221"/>
      <c r="L306" s="226"/>
      <c r="M306" s="227"/>
      <c r="N306" s="228"/>
      <c r="O306" s="228"/>
      <c r="P306" s="228"/>
      <c r="Q306" s="228"/>
      <c r="R306" s="228"/>
      <c r="S306" s="228"/>
      <c r="T306" s="229"/>
      <c r="AT306" s="230" t="s">
        <v>145</v>
      </c>
      <c r="AU306" s="230" t="s">
        <v>82</v>
      </c>
      <c r="AV306" s="12" t="s">
        <v>82</v>
      </c>
      <c r="AW306" s="12" t="s">
        <v>35</v>
      </c>
      <c r="AX306" s="12" t="s">
        <v>80</v>
      </c>
      <c r="AY306" s="230" t="s">
        <v>132</v>
      </c>
    </row>
    <row r="307" spans="2:65" s="10" customFormat="1" ht="29.85" customHeight="1">
      <c r="B307" s="178"/>
      <c r="C307" s="179"/>
      <c r="D307" s="180" t="s">
        <v>71</v>
      </c>
      <c r="E307" s="192" t="s">
        <v>188</v>
      </c>
      <c r="F307" s="192" t="s">
        <v>402</v>
      </c>
      <c r="G307" s="179"/>
      <c r="H307" s="179"/>
      <c r="I307" s="182"/>
      <c r="J307" s="193">
        <f>BK307</f>
        <v>0</v>
      </c>
      <c r="K307" s="179"/>
      <c r="L307" s="184"/>
      <c r="M307" s="185"/>
      <c r="N307" s="186"/>
      <c r="O307" s="186"/>
      <c r="P307" s="187">
        <f>SUM(P308:P373)</f>
        <v>0</v>
      </c>
      <c r="Q307" s="186"/>
      <c r="R307" s="187">
        <f>SUM(R308:R373)</f>
        <v>7.0733663999999994</v>
      </c>
      <c r="S307" s="186"/>
      <c r="T307" s="188">
        <f>SUM(T308:T373)</f>
        <v>0.1</v>
      </c>
      <c r="AR307" s="189" t="s">
        <v>80</v>
      </c>
      <c r="AT307" s="190" t="s">
        <v>71</v>
      </c>
      <c r="AU307" s="190" t="s">
        <v>80</v>
      </c>
      <c r="AY307" s="189" t="s">
        <v>132</v>
      </c>
      <c r="BK307" s="191">
        <f>SUM(BK308:BK373)</f>
        <v>0</v>
      </c>
    </row>
    <row r="308" spans="2:65" s="1" customFormat="1" ht="25.5" customHeight="1">
      <c r="B308" s="42"/>
      <c r="C308" s="194" t="s">
        <v>147</v>
      </c>
      <c r="D308" s="194" t="s">
        <v>134</v>
      </c>
      <c r="E308" s="195" t="s">
        <v>403</v>
      </c>
      <c r="F308" s="196" t="s">
        <v>404</v>
      </c>
      <c r="G308" s="197" t="s">
        <v>405</v>
      </c>
      <c r="H308" s="198">
        <v>8</v>
      </c>
      <c r="I308" s="199"/>
      <c r="J308" s="200">
        <f>ROUND(I308*H308,2)</f>
        <v>0</v>
      </c>
      <c r="K308" s="196" t="s">
        <v>138</v>
      </c>
      <c r="L308" s="62"/>
      <c r="M308" s="201" t="s">
        <v>21</v>
      </c>
      <c r="N308" s="202" t="s">
        <v>43</v>
      </c>
      <c r="O308" s="43"/>
      <c r="P308" s="203">
        <f>O308*H308</f>
        <v>0</v>
      </c>
      <c r="Q308" s="203">
        <v>1.0000000000000001E-5</v>
      </c>
      <c r="R308" s="203">
        <f>Q308*H308</f>
        <v>8.0000000000000007E-5</v>
      </c>
      <c r="S308" s="203">
        <v>0</v>
      </c>
      <c r="T308" s="204">
        <f>S308*H308</f>
        <v>0</v>
      </c>
      <c r="AR308" s="25" t="s">
        <v>139</v>
      </c>
      <c r="AT308" s="25" t="s">
        <v>134</v>
      </c>
      <c r="AU308" s="25" t="s">
        <v>82</v>
      </c>
      <c r="AY308" s="25" t="s">
        <v>132</v>
      </c>
      <c r="BE308" s="205">
        <f>IF(N308="základní",J308,0)</f>
        <v>0</v>
      </c>
      <c r="BF308" s="205">
        <f>IF(N308="snížená",J308,0)</f>
        <v>0</v>
      </c>
      <c r="BG308" s="205">
        <f>IF(N308="zákl. přenesená",J308,0)</f>
        <v>0</v>
      </c>
      <c r="BH308" s="205">
        <f>IF(N308="sníž. přenesená",J308,0)</f>
        <v>0</v>
      </c>
      <c r="BI308" s="205">
        <f>IF(N308="nulová",J308,0)</f>
        <v>0</v>
      </c>
      <c r="BJ308" s="25" t="s">
        <v>80</v>
      </c>
      <c r="BK308" s="205">
        <f>ROUND(I308*H308,2)</f>
        <v>0</v>
      </c>
      <c r="BL308" s="25" t="s">
        <v>139</v>
      </c>
      <c r="BM308" s="25" t="s">
        <v>406</v>
      </c>
    </row>
    <row r="309" spans="2:65" s="1" customFormat="1" ht="27">
      <c r="B309" s="42"/>
      <c r="C309" s="64"/>
      <c r="D309" s="206" t="s">
        <v>141</v>
      </c>
      <c r="E309" s="64"/>
      <c r="F309" s="207" t="s">
        <v>407</v>
      </c>
      <c r="G309" s="64"/>
      <c r="H309" s="64"/>
      <c r="I309" s="165"/>
      <c r="J309" s="64"/>
      <c r="K309" s="64"/>
      <c r="L309" s="62"/>
      <c r="M309" s="208"/>
      <c r="N309" s="43"/>
      <c r="O309" s="43"/>
      <c r="P309" s="43"/>
      <c r="Q309" s="43"/>
      <c r="R309" s="43"/>
      <c r="S309" s="43"/>
      <c r="T309" s="79"/>
      <c r="AT309" s="25" t="s">
        <v>141</v>
      </c>
      <c r="AU309" s="25" t="s">
        <v>82</v>
      </c>
    </row>
    <row r="310" spans="2:65" s="1" customFormat="1" ht="121.5">
      <c r="B310" s="42"/>
      <c r="C310" s="64"/>
      <c r="D310" s="206" t="s">
        <v>143</v>
      </c>
      <c r="E310" s="64"/>
      <c r="F310" s="209" t="s">
        <v>408</v>
      </c>
      <c r="G310" s="64"/>
      <c r="H310" s="64"/>
      <c r="I310" s="165"/>
      <c r="J310" s="64"/>
      <c r="K310" s="64"/>
      <c r="L310" s="62"/>
      <c r="M310" s="208"/>
      <c r="N310" s="43"/>
      <c r="O310" s="43"/>
      <c r="P310" s="43"/>
      <c r="Q310" s="43"/>
      <c r="R310" s="43"/>
      <c r="S310" s="43"/>
      <c r="T310" s="79"/>
      <c r="AT310" s="25" t="s">
        <v>143</v>
      </c>
      <c r="AU310" s="25" t="s">
        <v>82</v>
      </c>
    </row>
    <row r="311" spans="2:65" s="11" customFormat="1" ht="13.5">
      <c r="B311" s="210"/>
      <c r="C311" s="211"/>
      <c r="D311" s="206" t="s">
        <v>145</v>
      </c>
      <c r="E311" s="212" t="s">
        <v>21</v>
      </c>
      <c r="F311" s="213" t="s">
        <v>146</v>
      </c>
      <c r="G311" s="211"/>
      <c r="H311" s="212" t="s">
        <v>21</v>
      </c>
      <c r="I311" s="214"/>
      <c r="J311" s="211"/>
      <c r="K311" s="211"/>
      <c r="L311" s="215"/>
      <c r="M311" s="216"/>
      <c r="N311" s="217"/>
      <c r="O311" s="217"/>
      <c r="P311" s="217"/>
      <c r="Q311" s="217"/>
      <c r="R311" s="217"/>
      <c r="S311" s="217"/>
      <c r="T311" s="218"/>
      <c r="AT311" s="219" t="s">
        <v>145</v>
      </c>
      <c r="AU311" s="219" t="s">
        <v>82</v>
      </c>
      <c r="AV311" s="11" t="s">
        <v>80</v>
      </c>
      <c r="AW311" s="11" t="s">
        <v>35</v>
      </c>
      <c r="AX311" s="11" t="s">
        <v>72</v>
      </c>
      <c r="AY311" s="219" t="s">
        <v>132</v>
      </c>
    </row>
    <row r="312" spans="2:65" s="12" customFormat="1" ht="13.5">
      <c r="B312" s="220"/>
      <c r="C312" s="221"/>
      <c r="D312" s="206" t="s">
        <v>145</v>
      </c>
      <c r="E312" s="222" t="s">
        <v>21</v>
      </c>
      <c r="F312" s="223" t="s">
        <v>188</v>
      </c>
      <c r="G312" s="221"/>
      <c r="H312" s="224">
        <v>8</v>
      </c>
      <c r="I312" s="225"/>
      <c r="J312" s="221"/>
      <c r="K312" s="221"/>
      <c r="L312" s="226"/>
      <c r="M312" s="227"/>
      <c r="N312" s="228"/>
      <c r="O312" s="228"/>
      <c r="P312" s="228"/>
      <c r="Q312" s="228"/>
      <c r="R312" s="228"/>
      <c r="S312" s="228"/>
      <c r="T312" s="229"/>
      <c r="AT312" s="230" t="s">
        <v>145</v>
      </c>
      <c r="AU312" s="230" t="s">
        <v>82</v>
      </c>
      <c r="AV312" s="12" t="s">
        <v>82</v>
      </c>
      <c r="AW312" s="12" t="s">
        <v>35</v>
      </c>
      <c r="AX312" s="12" t="s">
        <v>72</v>
      </c>
      <c r="AY312" s="230" t="s">
        <v>132</v>
      </c>
    </row>
    <row r="313" spans="2:65" s="13" customFormat="1" ht="13.5">
      <c r="B313" s="231"/>
      <c r="C313" s="232"/>
      <c r="D313" s="206" t="s">
        <v>145</v>
      </c>
      <c r="E313" s="233" t="s">
        <v>21</v>
      </c>
      <c r="F313" s="234" t="s">
        <v>148</v>
      </c>
      <c r="G313" s="232"/>
      <c r="H313" s="235">
        <v>8</v>
      </c>
      <c r="I313" s="236"/>
      <c r="J313" s="232"/>
      <c r="K313" s="232"/>
      <c r="L313" s="237"/>
      <c r="M313" s="238"/>
      <c r="N313" s="239"/>
      <c r="O313" s="239"/>
      <c r="P313" s="239"/>
      <c r="Q313" s="239"/>
      <c r="R313" s="239"/>
      <c r="S313" s="239"/>
      <c r="T313" s="240"/>
      <c r="AT313" s="241" t="s">
        <v>145</v>
      </c>
      <c r="AU313" s="241" t="s">
        <v>82</v>
      </c>
      <c r="AV313" s="13" t="s">
        <v>139</v>
      </c>
      <c r="AW313" s="13" t="s">
        <v>35</v>
      </c>
      <c r="AX313" s="13" t="s">
        <v>80</v>
      </c>
      <c r="AY313" s="241" t="s">
        <v>132</v>
      </c>
    </row>
    <row r="314" spans="2:65" s="1" customFormat="1" ht="16.5" customHeight="1">
      <c r="B314" s="42"/>
      <c r="C314" s="254" t="s">
        <v>409</v>
      </c>
      <c r="D314" s="254" t="s">
        <v>231</v>
      </c>
      <c r="E314" s="255" t="s">
        <v>410</v>
      </c>
      <c r="F314" s="256" t="s">
        <v>411</v>
      </c>
      <c r="G314" s="257" t="s">
        <v>405</v>
      </c>
      <c r="H314" s="258">
        <v>8.56</v>
      </c>
      <c r="I314" s="259"/>
      <c r="J314" s="260">
        <f>ROUND(I314*H314,2)</f>
        <v>0</v>
      </c>
      <c r="K314" s="256" t="s">
        <v>138</v>
      </c>
      <c r="L314" s="261"/>
      <c r="M314" s="262" t="s">
        <v>21</v>
      </c>
      <c r="N314" s="263" t="s">
        <v>43</v>
      </c>
      <c r="O314" s="43"/>
      <c r="P314" s="203">
        <f>O314*H314</f>
        <v>0</v>
      </c>
      <c r="Q314" s="203">
        <v>2.9399999999999999E-3</v>
      </c>
      <c r="R314" s="203">
        <f>Q314*H314</f>
        <v>2.5166400000000002E-2</v>
      </c>
      <c r="S314" s="203">
        <v>0</v>
      </c>
      <c r="T314" s="204">
        <f>S314*H314</f>
        <v>0</v>
      </c>
      <c r="AR314" s="25" t="s">
        <v>188</v>
      </c>
      <c r="AT314" s="25" t="s">
        <v>231</v>
      </c>
      <c r="AU314" s="25" t="s">
        <v>82</v>
      </c>
      <c r="AY314" s="25" t="s">
        <v>132</v>
      </c>
      <c r="BE314" s="205">
        <f>IF(N314="základní",J314,0)</f>
        <v>0</v>
      </c>
      <c r="BF314" s="205">
        <f>IF(N314="snížená",J314,0)</f>
        <v>0</v>
      </c>
      <c r="BG314" s="205">
        <f>IF(N314="zákl. přenesená",J314,0)</f>
        <v>0</v>
      </c>
      <c r="BH314" s="205">
        <f>IF(N314="sníž. přenesená",J314,0)</f>
        <v>0</v>
      </c>
      <c r="BI314" s="205">
        <f>IF(N314="nulová",J314,0)</f>
        <v>0</v>
      </c>
      <c r="BJ314" s="25" t="s">
        <v>80</v>
      </c>
      <c r="BK314" s="205">
        <f>ROUND(I314*H314,2)</f>
        <v>0</v>
      </c>
      <c r="BL314" s="25" t="s">
        <v>139</v>
      </c>
      <c r="BM314" s="25" t="s">
        <v>412</v>
      </c>
    </row>
    <row r="315" spans="2:65" s="1" customFormat="1" ht="13.5">
      <c r="B315" s="42"/>
      <c r="C315" s="64"/>
      <c r="D315" s="206" t="s">
        <v>141</v>
      </c>
      <c r="E315" s="64"/>
      <c r="F315" s="207" t="s">
        <v>411</v>
      </c>
      <c r="G315" s="64"/>
      <c r="H315" s="64"/>
      <c r="I315" s="165"/>
      <c r="J315" s="64"/>
      <c r="K315" s="64"/>
      <c r="L315" s="62"/>
      <c r="M315" s="208"/>
      <c r="N315" s="43"/>
      <c r="O315" s="43"/>
      <c r="P315" s="43"/>
      <c r="Q315" s="43"/>
      <c r="R315" s="43"/>
      <c r="S315" s="43"/>
      <c r="T315" s="79"/>
      <c r="AT315" s="25" t="s">
        <v>141</v>
      </c>
      <c r="AU315" s="25" t="s">
        <v>82</v>
      </c>
    </row>
    <row r="316" spans="2:65" s="12" customFormat="1" ht="13.5">
      <c r="B316" s="220"/>
      <c r="C316" s="221"/>
      <c r="D316" s="206" t="s">
        <v>145</v>
      </c>
      <c r="E316" s="221"/>
      <c r="F316" s="223" t="s">
        <v>413</v>
      </c>
      <c r="G316" s="221"/>
      <c r="H316" s="224">
        <v>8.56</v>
      </c>
      <c r="I316" s="225"/>
      <c r="J316" s="221"/>
      <c r="K316" s="221"/>
      <c r="L316" s="226"/>
      <c r="M316" s="227"/>
      <c r="N316" s="228"/>
      <c r="O316" s="228"/>
      <c r="P316" s="228"/>
      <c r="Q316" s="228"/>
      <c r="R316" s="228"/>
      <c r="S316" s="228"/>
      <c r="T316" s="229"/>
      <c r="AT316" s="230" t="s">
        <v>145</v>
      </c>
      <c r="AU316" s="230" t="s">
        <v>82</v>
      </c>
      <c r="AV316" s="12" t="s">
        <v>82</v>
      </c>
      <c r="AW316" s="12" t="s">
        <v>6</v>
      </c>
      <c r="AX316" s="12" t="s">
        <v>80</v>
      </c>
      <c r="AY316" s="230" t="s">
        <v>132</v>
      </c>
    </row>
    <row r="317" spans="2:65" s="1" customFormat="1" ht="25.5" customHeight="1">
      <c r="B317" s="42"/>
      <c r="C317" s="194" t="s">
        <v>414</v>
      </c>
      <c r="D317" s="194" t="s">
        <v>134</v>
      </c>
      <c r="E317" s="195" t="s">
        <v>415</v>
      </c>
      <c r="F317" s="196" t="s">
        <v>416</v>
      </c>
      <c r="G317" s="197" t="s">
        <v>417</v>
      </c>
      <c r="H317" s="198">
        <v>10</v>
      </c>
      <c r="I317" s="199"/>
      <c r="J317" s="200">
        <f>ROUND(I317*H317,2)</f>
        <v>0</v>
      </c>
      <c r="K317" s="196" t="s">
        <v>138</v>
      </c>
      <c r="L317" s="62"/>
      <c r="M317" s="201" t="s">
        <v>21</v>
      </c>
      <c r="N317" s="202" t="s">
        <v>43</v>
      </c>
      <c r="O317" s="43"/>
      <c r="P317" s="203">
        <f>O317*H317</f>
        <v>0</v>
      </c>
      <c r="Q317" s="203">
        <v>0</v>
      </c>
      <c r="R317" s="203">
        <f>Q317*H317</f>
        <v>0</v>
      </c>
      <c r="S317" s="203">
        <v>0</v>
      </c>
      <c r="T317" s="204">
        <f>S317*H317</f>
        <v>0</v>
      </c>
      <c r="AR317" s="25" t="s">
        <v>139</v>
      </c>
      <c r="AT317" s="25" t="s">
        <v>134</v>
      </c>
      <c r="AU317" s="25" t="s">
        <v>82</v>
      </c>
      <c r="AY317" s="25" t="s">
        <v>132</v>
      </c>
      <c r="BE317" s="205">
        <f>IF(N317="základní",J317,0)</f>
        <v>0</v>
      </c>
      <c r="BF317" s="205">
        <f>IF(N317="snížená",J317,0)</f>
        <v>0</v>
      </c>
      <c r="BG317" s="205">
        <f>IF(N317="zákl. přenesená",J317,0)</f>
        <v>0</v>
      </c>
      <c r="BH317" s="205">
        <f>IF(N317="sníž. přenesená",J317,0)</f>
        <v>0</v>
      </c>
      <c r="BI317" s="205">
        <f>IF(N317="nulová",J317,0)</f>
        <v>0</v>
      </c>
      <c r="BJ317" s="25" t="s">
        <v>80</v>
      </c>
      <c r="BK317" s="205">
        <f>ROUND(I317*H317,2)</f>
        <v>0</v>
      </c>
      <c r="BL317" s="25" t="s">
        <v>139</v>
      </c>
      <c r="BM317" s="25" t="s">
        <v>418</v>
      </c>
    </row>
    <row r="318" spans="2:65" s="1" customFormat="1" ht="27">
      <c r="B318" s="42"/>
      <c r="C318" s="64"/>
      <c r="D318" s="206" t="s">
        <v>141</v>
      </c>
      <c r="E318" s="64"/>
      <c r="F318" s="207" t="s">
        <v>419</v>
      </c>
      <c r="G318" s="64"/>
      <c r="H318" s="64"/>
      <c r="I318" s="165"/>
      <c r="J318" s="64"/>
      <c r="K318" s="64"/>
      <c r="L318" s="62"/>
      <c r="M318" s="208"/>
      <c r="N318" s="43"/>
      <c r="O318" s="43"/>
      <c r="P318" s="43"/>
      <c r="Q318" s="43"/>
      <c r="R318" s="43"/>
      <c r="S318" s="43"/>
      <c r="T318" s="79"/>
      <c r="AT318" s="25" t="s">
        <v>141</v>
      </c>
      <c r="AU318" s="25" t="s">
        <v>82</v>
      </c>
    </row>
    <row r="319" spans="2:65" s="1" customFormat="1" ht="40.5">
      <c r="B319" s="42"/>
      <c r="C319" s="64"/>
      <c r="D319" s="206" t="s">
        <v>143</v>
      </c>
      <c r="E319" s="64"/>
      <c r="F319" s="209" t="s">
        <v>420</v>
      </c>
      <c r="G319" s="64"/>
      <c r="H319" s="64"/>
      <c r="I319" s="165"/>
      <c r="J319" s="64"/>
      <c r="K319" s="64"/>
      <c r="L319" s="62"/>
      <c r="M319" s="208"/>
      <c r="N319" s="43"/>
      <c r="O319" s="43"/>
      <c r="P319" s="43"/>
      <c r="Q319" s="43"/>
      <c r="R319" s="43"/>
      <c r="S319" s="43"/>
      <c r="T319" s="79"/>
      <c r="AT319" s="25" t="s">
        <v>143</v>
      </c>
      <c r="AU319" s="25" t="s">
        <v>82</v>
      </c>
    </row>
    <row r="320" spans="2:65" s="11" customFormat="1" ht="13.5">
      <c r="B320" s="210"/>
      <c r="C320" s="211"/>
      <c r="D320" s="206" t="s">
        <v>145</v>
      </c>
      <c r="E320" s="212" t="s">
        <v>21</v>
      </c>
      <c r="F320" s="213" t="s">
        <v>421</v>
      </c>
      <c r="G320" s="211"/>
      <c r="H320" s="212" t="s">
        <v>21</v>
      </c>
      <c r="I320" s="214"/>
      <c r="J320" s="211"/>
      <c r="K320" s="211"/>
      <c r="L320" s="215"/>
      <c r="M320" s="216"/>
      <c r="N320" s="217"/>
      <c r="O320" s="217"/>
      <c r="P320" s="217"/>
      <c r="Q320" s="217"/>
      <c r="R320" s="217"/>
      <c r="S320" s="217"/>
      <c r="T320" s="218"/>
      <c r="AT320" s="219" t="s">
        <v>145</v>
      </c>
      <c r="AU320" s="219" t="s">
        <v>82</v>
      </c>
      <c r="AV320" s="11" t="s">
        <v>80</v>
      </c>
      <c r="AW320" s="11" t="s">
        <v>35</v>
      </c>
      <c r="AX320" s="11" t="s">
        <v>72</v>
      </c>
      <c r="AY320" s="219" t="s">
        <v>132</v>
      </c>
    </row>
    <row r="321" spans="2:65" s="12" customFormat="1" ht="13.5">
      <c r="B321" s="220"/>
      <c r="C321" s="221"/>
      <c r="D321" s="206" t="s">
        <v>145</v>
      </c>
      <c r="E321" s="222" t="s">
        <v>21</v>
      </c>
      <c r="F321" s="223" t="s">
        <v>422</v>
      </c>
      <c r="G321" s="221"/>
      <c r="H321" s="224">
        <v>10</v>
      </c>
      <c r="I321" s="225"/>
      <c r="J321" s="221"/>
      <c r="K321" s="221"/>
      <c r="L321" s="226"/>
      <c r="M321" s="227"/>
      <c r="N321" s="228"/>
      <c r="O321" s="228"/>
      <c r="P321" s="228"/>
      <c r="Q321" s="228"/>
      <c r="R321" s="228"/>
      <c r="S321" s="228"/>
      <c r="T321" s="229"/>
      <c r="AT321" s="230" t="s">
        <v>145</v>
      </c>
      <c r="AU321" s="230" t="s">
        <v>82</v>
      </c>
      <c r="AV321" s="12" t="s">
        <v>82</v>
      </c>
      <c r="AW321" s="12" t="s">
        <v>35</v>
      </c>
      <c r="AX321" s="12" t="s">
        <v>72</v>
      </c>
      <c r="AY321" s="230" t="s">
        <v>132</v>
      </c>
    </row>
    <row r="322" spans="2:65" s="13" customFormat="1" ht="13.5">
      <c r="B322" s="231"/>
      <c r="C322" s="232"/>
      <c r="D322" s="206" t="s">
        <v>145</v>
      </c>
      <c r="E322" s="233" t="s">
        <v>21</v>
      </c>
      <c r="F322" s="234" t="s">
        <v>148</v>
      </c>
      <c r="G322" s="232"/>
      <c r="H322" s="235">
        <v>10</v>
      </c>
      <c r="I322" s="236"/>
      <c r="J322" s="232"/>
      <c r="K322" s="232"/>
      <c r="L322" s="237"/>
      <c r="M322" s="238"/>
      <c r="N322" s="239"/>
      <c r="O322" s="239"/>
      <c r="P322" s="239"/>
      <c r="Q322" s="239"/>
      <c r="R322" s="239"/>
      <c r="S322" s="239"/>
      <c r="T322" s="240"/>
      <c r="AT322" s="241" t="s">
        <v>145</v>
      </c>
      <c r="AU322" s="241" t="s">
        <v>82</v>
      </c>
      <c r="AV322" s="13" t="s">
        <v>139</v>
      </c>
      <c r="AW322" s="13" t="s">
        <v>35</v>
      </c>
      <c r="AX322" s="13" t="s">
        <v>80</v>
      </c>
      <c r="AY322" s="241" t="s">
        <v>132</v>
      </c>
    </row>
    <row r="323" spans="2:65" s="1" customFormat="1" ht="16.5" customHeight="1">
      <c r="B323" s="42"/>
      <c r="C323" s="254" t="s">
        <v>423</v>
      </c>
      <c r="D323" s="254" t="s">
        <v>231</v>
      </c>
      <c r="E323" s="255" t="s">
        <v>424</v>
      </c>
      <c r="F323" s="256" t="s">
        <v>425</v>
      </c>
      <c r="G323" s="257" t="s">
        <v>417</v>
      </c>
      <c r="H323" s="258">
        <v>10</v>
      </c>
      <c r="I323" s="259"/>
      <c r="J323" s="260">
        <f>ROUND(I323*H323,2)</f>
        <v>0</v>
      </c>
      <c r="K323" s="256" t="s">
        <v>138</v>
      </c>
      <c r="L323" s="261"/>
      <c r="M323" s="262" t="s">
        <v>21</v>
      </c>
      <c r="N323" s="263" t="s">
        <v>43</v>
      </c>
      <c r="O323" s="43"/>
      <c r="P323" s="203">
        <f>O323*H323</f>
        <v>0</v>
      </c>
      <c r="Q323" s="203">
        <v>6.4999999999999997E-4</v>
      </c>
      <c r="R323" s="203">
        <f>Q323*H323</f>
        <v>6.4999999999999997E-3</v>
      </c>
      <c r="S323" s="203">
        <v>0</v>
      </c>
      <c r="T323" s="204">
        <f>S323*H323</f>
        <v>0</v>
      </c>
      <c r="AR323" s="25" t="s">
        <v>188</v>
      </c>
      <c r="AT323" s="25" t="s">
        <v>231</v>
      </c>
      <c r="AU323" s="25" t="s">
        <v>82</v>
      </c>
      <c r="AY323" s="25" t="s">
        <v>132</v>
      </c>
      <c r="BE323" s="205">
        <f>IF(N323="základní",J323,0)</f>
        <v>0</v>
      </c>
      <c r="BF323" s="205">
        <f>IF(N323="snížená",J323,0)</f>
        <v>0</v>
      </c>
      <c r="BG323" s="205">
        <f>IF(N323="zákl. přenesená",J323,0)</f>
        <v>0</v>
      </c>
      <c r="BH323" s="205">
        <f>IF(N323="sníž. přenesená",J323,0)</f>
        <v>0</v>
      </c>
      <c r="BI323" s="205">
        <f>IF(N323="nulová",J323,0)</f>
        <v>0</v>
      </c>
      <c r="BJ323" s="25" t="s">
        <v>80</v>
      </c>
      <c r="BK323" s="205">
        <f>ROUND(I323*H323,2)</f>
        <v>0</v>
      </c>
      <c r="BL323" s="25" t="s">
        <v>139</v>
      </c>
      <c r="BM323" s="25" t="s">
        <v>426</v>
      </c>
    </row>
    <row r="324" spans="2:65" s="1" customFormat="1" ht="13.5">
      <c r="B324" s="42"/>
      <c r="C324" s="64"/>
      <c r="D324" s="206" t="s">
        <v>141</v>
      </c>
      <c r="E324" s="64"/>
      <c r="F324" s="207" t="s">
        <v>425</v>
      </c>
      <c r="G324" s="64"/>
      <c r="H324" s="64"/>
      <c r="I324" s="165"/>
      <c r="J324" s="64"/>
      <c r="K324" s="64"/>
      <c r="L324" s="62"/>
      <c r="M324" s="208"/>
      <c r="N324" s="43"/>
      <c r="O324" s="43"/>
      <c r="P324" s="43"/>
      <c r="Q324" s="43"/>
      <c r="R324" s="43"/>
      <c r="S324" s="43"/>
      <c r="T324" s="79"/>
      <c r="AT324" s="25" t="s">
        <v>141</v>
      </c>
      <c r="AU324" s="25" t="s">
        <v>82</v>
      </c>
    </row>
    <row r="325" spans="2:65" s="1" customFormat="1" ht="16.5" customHeight="1">
      <c r="B325" s="42"/>
      <c r="C325" s="194" t="s">
        <v>427</v>
      </c>
      <c r="D325" s="194" t="s">
        <v>134</v>
      </c>
      <c r="E325" s="195" t="s">
        <v>428</v>
      </c>
      <c r="F325" s="196" t="s">
        <v>429</v>
      </c>
      <c r="G325" s="197" t="s">
        <v>405</v>
      </c>
      <c r="H325" s="198">
        <v>8</v>
      </c>
      <c r="I325" s="199"/>
      <c r="J325" s="200">
        <f>ROUND(I325*H325,2)</f>
        <v>0</v>
      </c>
      <c r="K325" s="196" t="s">
        <v>138</v>
      </c>
      <c r="L325" s="62"/>
      <c r="M325" s="201" t="s">
        <v>21</v>
      </c>
      <c r="N325" s="202" t="s">
        <v>43</v>
      </c>
      <c r="O325" s="43"/>
      <c r="P325" s="203">
        <f>O325*H325</f>
        <v>0</v>
      </c>
      <c r="Q325" s="203">
        <v>0</v>
      </c>
      <c r="R325" s="203">
        <f>Q325*H325</f>
        <v>0</v>
      </c>
      <c r="S325" s="203">
        <v>0</v>
      </c>
      <c r="T325" s="204">
        <f>S325*H325</f>
        <v>0</v>
      </c>
      <c r="AR325" s="25" t="s">
        <v>139</v>
      </c>
      <c r="AT325" s="25" t="s">
        <v>134</v>
      </c>
      <c r="AU325" s="25" t="s">
        <v>82</v>
      </c>
      <c r="AY325" s="25" t="s">
        <v>132</v>
      </c>
      <c r="BE325" s="205">
        <f>IF(N325="základní",J325,0)</f>
        <v>0</v>
      </c>
      <c r="BF325" s="205">
        <f>IF(N325="snížená",J325,0)</f>
        <v>0</v>
      </c>
      <c r="BG325" s="205">
        <f>IF(N325="zákl. přenesená",J325,0)</f>
        <v>0</v>
      </c>
      <c r="BH325" s="205">
        <f>IF(N325="sníž. přenesená",J325,0)</f>
        <v>0</v>
      </c>
      <c r="BI325" s="205">
        <f>IF(N325="nulová",J325,0)</f>
        <v>0</v>
      </c>
      <c r="BJ325" s="25" t="s">
        <v>80</v>
      </c>
      <c r="BK325" s="205">
        <f>ROUND(I325*H325,2)</f>
        <v>0</v>
      </c>
      <c r="BL325" s="25" t="s">
        <v>139</v>
      </c>
      <c r="BM325" s="25" t="s">
        <v>430</v>
      </c>
    </row>
    <row r="326" spans="2:65" s="1" customFormat="1" ht="13.5">
      <c r="B326" s="42"/>
      <c r="C326" s="64"/>
      <c r="D326" s="206" t="s">
        <v>141</v>
      </c>
      <c r="E326" s="64"/>
      <c r="F326" s="207" t="s">
        <v>431</v>
      </c>
      <c r="G326" s="64"/>
      <c r="H326" s="64"/>
      <c r="I326" s="165"/>
      <c r="J326" s="64"/>
      <c r="K326" s="64"/>
      <c r="L326" s="62"/>
      <c r="M326" s="208"/>
      <c r="N326" s="43"/>
      <c r="O326" s="43"/>
      <c r="P326" s="43"/>
      <c r="Q326" s="43"/>
      <c r="R326" s="43"/>
      <c r="S326" s="43"/>
      <c r="T326" s="79"/>
      <c r="AT326" s="25" t="s">
        <v>141</v>
      </c>
      <c r="AU326" s="25" t="s">
        <v>82</v>
      </c>
    </row>
    <row r="327" spans="2:65" s="1" customFormat="1" ht="135">
      <c r="B327" s="42"/>
      <c r="C327" s="64"/>
      <c r="D327" s="206" t="s">
        <v>143</v>
      </c>
      <c r="E327" s="64"/>
      <c r="F327" s="209" t="s">
        <v>432</v>
      </c>
      <c r="G327" s="64"/>
      <c r="H327" s="64"/>
      <c r="I327" s="165"/>
      <c r="J327" s="64"/>
      <c r="K327" s="64"/>
      <c r="L327" s="62"/>
      <c r="M327" s="208"/>
      <c r="N327" s="43"/>
      <c r="O327" s="43"/>
      <c r="P327" s="43"/>
      <c r="Q327" s="43"/>
      <c r="R327" s="43"/>
      <c r="S327" s="43"/>
      <c r="T327" s="79"/>
      <c r="AT327" s="25" t="s">
        <v>143</v>
      </c>
      <c r="AU327" s="25" t="s">
        <v>82</v>
      </c>
    </row>
    <row r="328" spans="2:65" s="1" customFormat="1" ht="16.5" customHeight="1">
      <c r="B328" s="42"/>
      <c r="C328" s="194" t="s">
        <v>433</v>
      </c>
      <c r="D328" s="194" t="s">
        <v>134</v>
      </c>
      <c r="E328" s="195" t="s">
        <v>434</v>
      </c>
      <c r="F328" s="196" t="s">
        <v>435</v>
      </c>
      <c r="G328" s="197" t="s">
        <v>417</v>
      </c>
      <c r="H328" s="198">
        <v>2</v>
      </c>
      <c r="I328" s="199"/>
      <c r="J328" s="200">
        <f>ROUND(I328*H328,2)</f>
        <v>0</v>
      </c>
      <c r="K328" s="196" t="s">
        <v>138</v>
      </c>
      <c r="L328" s="62"/>
      <c r="M328" s="201" t="s">
        <v>21</v>
      </c>
      <c r="N328" s="202" t="s">
        <v>43</v>
      </c>
      <c r="O328" s="43"/>
      <c r="P328" s="203">
        <f>O328*H328</f>
        <v>0</v>
      </c>
      <c r="Q328" s="203">
        <v>0.46009</v>
      </c>
      <c r="R328" s="203">
        <f>Q328*H328</f>
        <v>0.92018</v>
      </c>
      <c r="S328" s="203">
        <v>0</v>
      </c>
      <c r="T328" s="204">
        <f>S328*H328</f>
        <v>0</v>
      </c>
      <c r="AR328" s="25" t="s">
        <v>139</v>
      </c>
      <c r="AT328" s="25" t="s">
        <v>134</v>
      </c>
      <c r="AU328" s="25" t="s">
        <v>82</v>
      </c>
      <c r="AY328" s="25" t="s">
        <v>132</v>
      </c>
      <c r="BE328" s="205">
        <f>IF(N328="základní",J328,0)</f>
        <v>0</v>
      </c>
      <c r="BF328" s="205">
        <f>IF(N328="snížená",J328,0)</f>
        <v>0</v>
      </c>
      <c r="BG328" s="205">
        <f>IF(N328="zákl. přenesená",J328,0)</f>
        <v>0</v>
      </c>
      <c r="BH328" s="205">
        <f>IF(N328="sníž. přenesená",J328,0)</f>
        <v>0</v>
      </c>
      <c r="BI328" s="205">
        <f>IF(N328="nulová",J328,0)</f>
        <v>0</v>
      </c>
      <c r="BJ328" s="25" t="s">
        <v>80</v>
      </c>
      <c r="BK328" s="205">
        <f>ROUND(I328*H328,2)</f>
        <v>0</v>
      </c>
      <c r="BL328" s="25" t="s">
        <v>139</v>
      </c>
      <c r="BM328" s="25" t="s">
        <v>436</v>
      </c>
    </row>
    <row r="329" spans="2:65" s="1" customFormat="1" ht="13.5">
      <c r="B329" s="42"/>
      <c r="C329" s="64"/>
      <c r="D329" s="206" t="s">
        <v>141</v>
      </c>
      <c r="E329" s="64"/>
      <c r="F329" s="207" t="s">
        <v>437</v>
      </c>
      <c r="G329" s="64"/>
      <c r="H329" s="64"/>
      <c r="I329" s="165"/>
      <c r="J329" s="64"/>
      <c r="K329" s="64"/>
      <c r="L329" s="62"/>
      <c r="M329" s="208"/>
      <c r="N329" s="43"/>
      <c r="O329" s="43"/>
      <c r="P329" s="43"/>
      <c r="Q329" s="43"/>
      <c r="R329" s="43"/>
      <c r="S329" s="43"/>
      <c r="T329" s="79"/>
      <c r="AT329" s="25" t="s">
        <v>141</v>
      </c>
      <c r="AU329" s="25" t="s">
        <v>82</v>
      </c>
    </row>
    <row r="330" spans="2:65" s="1" customFormat="1" ht="135">
      <c r="B330" s="42"/>
      <c r="C330" s="64"/>
      <c r="D330" s="206" t="s">
        <v>143</v>
      </c>
      <c r="E330" s="64"/>
      <c r="F330" s="209" t="s">
        <v>432</v>
      </c>
      <c r="G330" s="64"/>
      <c r="H330" s="64"/>
      <c r="I330" s="165"/>
      <c r="J330" s="64"/>
      <c r="K330" s="64"/>
      <c r="L330" s="62"/>
      <c r="M330" s="208"/>
      <c r="N330" s="43"/>
      <c r="O330" s="43"/>
      <c r="P330" s="43"/>
      <c r="Q330" s="43"/>
      <c r="R330" s="43"/>
      <c r="S330" s="43"/>
      <c r="T330" s="79"/>
      <c r="AT330" s="25" t="s">
        <v>143</v>
      </c>
      <c r="AU330" s="25" t="s">
        <v>82</v>
      </c>
    </row>
    <row r="331" spans="2:65" s="1" customFormat="1" ht="16.5" customHeight="1">
      <c r="B331" s="42"/>
      <c r="C331" s="194" t="s">
        <v>438</v>
      </c>
      <c r="D331" s="194" t="s">
        <v>134</v>
      </c>
      <c r="E331" s="195" t="s">
        <v>439</v>
      </c>
      <c r="F331" s="196" t="s">
        <v>440</v>
      </c>
      <c r="G331" s="197" t="s">
        <v>417</v>
      </c>
      <c r="H331" s="198">
        <v>2</v>
      </c>
      <c r="I331" s="199"/>
      <c r="J331" s="200">
        <f>ROUND(I331*H331,2)</f>
        <v>0</v>
      </c>
      <c r="K331" s="196" t="s">
        <v>138</v>
      </c>
      <c r="L331" s="62"/>
      <c r="M331" s="201" t="s">
        <v>21</v>
      </c>
      <c r="N331" s="202" t="s">
        <v>43</v>
      </c>
      <c r="O331" s="43"/>
      <c r="P331" s="203">
        <f>O331*H331</f>
        <v>0</v>
      </c>
      <c r="Q331" s="203">
        <v>0.14494000000000001</v>
      </c>
      <c r="R331" s="203">
        <f>Q331*H331</f>
        <v>0.28988000000000003</v>
      </c>
      <c r="S331" s="203">
        <v>0</v>
      </c>
      <c r="T331" s="204">
        <f>S331*H331</f>
        <v>0</v>
      </c>
      <c r="AR331" s="25" t="s">
        <v>139</v>
      </c>
      <c r="AT331" s="25" t="s">
        <v>134</v>
      </c>
      <c r="AU331" s="25" t="s">
        <v>82</v>
      </c>
      <c r="AY331" s="25" t="s">
        <v>132</v>
      </c>
      <c r="BE331" s="205">
        <f>IF(N331="základní",J331,0)</f>
        <v>0</v>
      </c>
      <c r="BF331" s="205">
        <f>IF(N331="snížená",J331,0)</f>
        <v>0</v>
      </c>
      <c r="BG331" s="205">
        <f>IF(N331="zákl. přenesená",J331,0)</f>
        <v>0</v>
      </c>
      <c r="BH331" s="205">
        <f>IF(N331="sníž. přenesená",J331,0)</f>
        <v>0</v>
      </c>
      <c r="BI331" s="205">
        <f>IF(N331="nulová",J331,0)</f>
        <v>0</v>
      </c>
      <c r="BJ331" s="25" t="s">
        <v>80</v>
      </c>
      <c r="BK331" s="205">
        <f>ROUND(I331*H331,2)</f>
        <v>0</v>
      </c>
      <c r="BL331" s="25" t="s">
        <v>139</v>
      </c>
      <c r="BM331" s="25" t="s">
        <v>441</v>
      </c>
    </row>
    <row r="332" spans="2:65" s="1" customFormat="1" ht="13.5">
      <c r="B332" s="42"/>
      <c r="C332" s="64"/>
      <c r="D332" s="206" t="s">
        <v>141</v>
      </c>
      <c r="E332" s="64"/>
      <c r="F332" s="207" t="s">
        <v>440</v>
      </c>
      <c r="G332" s="64"/>
      <c r="H332" s="64"/>
      <c r="I332" s="165"/>
      <c r="J332" s="64"/>
      <c r="K332" s="64"/>
      <c r="L332" s="62"/>
      <c r="M332" s="208"/>
      <c r="N332" s="43"/>
      <c r="O332" s="43"/>
      <c r="P332" s="43"/>
      <c r="Q332" s="43"/>
      <c r="R332" s="43"/>
      <c r="S332" s="43"/>
      <c r="T332" s="79"/>
      <c r="AT332" s="25" t="s">
        <v>141</v>
      </c>
      <c r="AU332" s="25" t="s">
        <v>82</v>
      </c>
    </row>
    <row r="333" spans="2:65" s="1" customFormat="1" ht="135">
      <c r="B333" s="42"/>
      <c r="C333" s="64"/>
      <c r="D333" s="206" t="s">
        <v>143</v>
      </c>
      <c r="E333" s="64"/>
      <c r="F333" s="209" t="s">
        <v>442</v>
      </c>
      <c r="G333" s="64"/>
      <c r="H333" s="64"/>
      <c r="I333" s="165"/>
      <c r="J333" s="64"/>
      <c r="K333" s="64"/>
      <c r="L333" s="62"/>
      <c r="M333" s="208"/>
      <c r="N333" s="43"/>
      <c r="O333" s="43"/>
      <c r="P333" s="43"/>
      <c r="Q333" s="43"/>
      <c r="R333" s="43"/>
      <c r="S333" s="43"/>
      <c r="T333" s="79"/>
      <c r="AT333" s="25" t="s">
        <v>143</v>
      </c>
      <c r="AU333" s="25" t="s">
        <v>82</v>
      </c>
    </row>
    <row r="334" spans="2:65" s="11" customFormat="1" ht="13.5">
      <c r="B334" s="210"/>
      <c r="C334" s="211"/>
      <c r="D334" s="206" t="s">
        <v>145</v>
      </c>
      <c r="E334" s="212" t="s">
        <v>21</v>
      </c>
      <c r="F334" s="213" t="s">
        <v>443</v>
      </c>
      <c r="G334" s="211"/>
      <c r="H334" s="212" t="s">
        <v>21</v>
      </c>
      <c r="I334" s="214"/>
      <c r="J334" s="211"/>
      <c r="K334" s="211"/>
      <c r="L334" s="215"/>
      <c r="M334" s="216"/>
      <c r="N334" s="217"/>
      <c r="O334" s="217"/>
      <c r="P334" s="217"/>
      <c r="Q334" s="217"/>
      <c r="R334" s="217"/>
      <c r="S334" s="217"/>
      <c r="T334" s="218"/>
      <c r="AT334" s="219" t="s">
        <v>145</v>
      </c>
      <c r="AU334" s="219" t="s">
        <v>82</v>
      </c>
      <c r="AV334" s="11" t="s">
        <v>80</v>
      </c>
      <c r="AW334" s="11" t="s">
        <v>35</v>
      </c>
      <c r="AX334" s="11" t="s">
        <v>72</v>
      </c>
      <c r="AY334" s="219" t="s">
        <v>132</v>
      </c>
    </row>
    <row r="335" spans="2:65" s="12" customFormat="1" ht="13.5">
      <c r="B335" s="220"/>
      <c r="C335" s="221"/>
      <c r="D335" s="206" t="s">
        <v>145</v>
      </c>
      <c r="E335" s="222" t="s">
        <v>21</v>
      </c>
      <c r="F335" s="223" t="s">
        <v>82</v>
      </c>
      <c r="G335" s="221"/>
      <c r="H335" s="224">
        <v>2</v>
      </c>
      <c r="I335" s="225"/>
      <c r="J335" s="221"/>
      <c r="K335" s="221"/>
      <c r="L335" s="226"/>
      <c r="M335" s="227"/>
      <c r="N335" s="228"/>
      <c r="O335" s="228"/>
      <c r="P335" s="228"/>
      <c r="Q335" s="228"/>
      <c r="R335" s="228"/>
      <c r="S335" s="228"/>
      <c r="T335" s="229"/>
      <c r="AT335" s="230" t="s">
        <v>145</v>
      </c>
      <c r="AU335" s="230" t="s">
        <v>82</v>
      </c>
      <c r="AV335" s="12" t="s">
        <v>82</v>
      </c>
      <c r="AW335" s="12" t="s">
        <v>35</v>
      </c>
      <c r="AX335" s="12" t="s">
        <v>72</v>
      </c>
      <c r="AY335" s="230" t="s">
        <v>132</v>
      </c>
    </row>
    <row r="336" spans="2:65" s="13" customFormat="1" ht="13.5">
      <c r="B336" s="231"/>
      <c r="C336" s="232"/>
      <c r="D336" s="206" t="s">
        <v>145</v>
      </c>
      <c r="E336" s="233" t="s">
        <v>21</v>
      </c>
      <c r="F336" s="234" t="s">
        <v>148</v>
      </c>
      <c r="G336" s="232"/>
      <c r="H336" s="235">
        <v>2</v>
      </c>
      <c r="I336" s="236"/>
      <c r="J336" s="232"/>
      <c r="K336" s="232"/>
      <c r="L336" s="237"/>
      <c r="M336" s="238"/>
      <c r="N336" s="239"/>
      <c r="O336" s="239"/>
      <c r="P336" s="239"/>
      <c r="Q336" s="239"/>
      <c r="R336" s="239"/>
      <c r="S336" s="239"/>
      <c r="T336" s="240"/>
      <c r="AT336" s="241" t="s">
        <v>145</v>
      </c>
      <c r="AU336" s="241" t="s">
        <v>82</v>
      </c>
      <c r="AV336" s="13" t="s">
        <v>139</v>
      </c>
      <c r="AW336" s="13" t="s">
        <v>35</v>
      </c>
      <c r="AX336" s="13" t="s">
        <v>80</v>
      </c>
      <c r="AY336" s="241" t="s">
        <v>132</v>
      </c>
    </row>
    <row r="337" spans="2:65" s="1" customFormat="1" ht="16.5" customHeight="1">
      <c r="B337" s="42"/>
      <c r="C337" s="254" t="s">
        <v>444</v>
      </c>
      <c r="D337" s="254" t="s">
        <v>231</v>
      </c>
      <c r="E337" s="255" t="s">
        <v>445</v>
      </c>
      <c r="F337" s="256" t="s">
        <v>446</v>
      </c>
      <c r="G337" s="257" t="s">
        <v>417</v>
      </c>
      <c r="H337" s="258">
        <v>2</v>
      </c>
      <c r="I337" s="259"/>
      <c r="J337" s="260">
        <f>ROUND(I337*H337,2)</f>
        <v>0</v>
      </c>
      <c r="K337" s="256" t="s">
        <v>138</v>
      </c>
      <c r="L337" s="261"/>
      <c r="M337" s="262" t="s">
        <v>21</v>
      </c>
      <c r="N337" s="263" t="s">
        <v>43</v>
      </c>
      <c r="O337" s="43"/>
      <c r="P337" s="203">
        <f>O337*H337</f>
        <v>0</v>
      </c>
      <c r="Q337" s="203">
        <v>0.10299999999999999</v>
      </c>
      <c r="R337" s="203">
        <f>Q337*H337</f>
        <v>0.20599999999999999</v>
      </c>
      <c r="S337" s="203">
        <v>0</v>
      </c>
      <c r="T337" s="204">
        <f>S337*H337</f>
        <v>0</v>
      </c>
      <c r="AR337" s="25" t="s">
        <v>188</v>
      </c>
      <c r="AT337" s="25" t="s">
        <v>231</v>
      </c>
      <c r="AU337" s="25" t="s">
        <v>82</v>
      </c>
      <c r="AY337" s="25" t="s">
        <v>132</v>
      </c>
      <c r="BE337" s="205">
        <f>IF(N337="základní",J337,0)</f>
        <v>0</v>
      </c>
      <c r="BF337" s="205">
        <f>IF(N337="snížená",J337,0)</f>
        <v>0</v>
      </c>
      <c r="BG337" s="205">
        <f>IF(N337="zákl. přenesená",J337,0)</f>
        <v>0</v>
      </c>
      <c r="BH337" s="205">
        <f>IF(N337="sníž. přenesená",J337,0)</f>
        <v>0</v>
      </c>
      <c r="BI337" s="205">
        <f>IF(N337="nulová",J337,0)</f>
        <v>0</v>
      </c>
      <c r="BJ337" s="25" t="s">
        <v>80</v>
      </c>
      <c r="BK337" s="205">
        <f>ROUND(I337*H337,2)</f>
        <v>0</v>
      </c>
      <c r="BL337" s="25" t="s">
        <v>139</v>
      </c>
      <c r="BM337" s="25" t="s">
        <v>447</v>
      </c>
    </row>
    <row r="338" spans="2:65" s="1" customFormat="1" ht="13.5">
      <c r="B338" s="42"/>
      <c r="C338" s="64"/>
      <c r="D338" s="206" t="s">
        <v>141</v>
      </c>
      <c r="E338" s="64"/>
      <c r="F338" s="207" t="s">
        <v>446</v>
      </c>
      <c r="G338" s="64"/>
      <c r="H338" s="64"/>
      <c r="I338" s="165"/>
      <c r="J338" s="64"/>
      <c r="K338" s="64"/>
      <c r="L338" s="62"/>
      <c r="M338" s="208"/>
      <c r="N338" s="43"/>
      <c r="O338" s="43"/>
      <c r="P338" s="43"/>
      <c r="Q338" s="43"/>
      <c r="R338" s="43"/>
      <c r="S338" s="43"/>
      <c r="T338" s="79"/>
      <c r="AT338" s="25" t="s">
        <v>141</v>
      </c>
      <c r="AU338" s="25" t="s">
        <v>82</v>
      </c>
    </row>
    <row r="339" spans="2:65" s="1" customFormat="1" ht="16.5" customHeight="1">
      <c r="B339" s="42"/>
      <c r="C339" s="254" t="s">
        <v>448</v>
      </c>
      <c r="D339" s="254" t="s">
        <v>231</v>
      </c>
      <c r="E339" s="255" t="s">
        <v>449</v>
      </c>
      <c r="F339" s="256" t="s">
        <v>450</v>
      </c>
      <c r="G339" s="257" t="s">
        <v>417</v>
      </c>
      <c r="H339" s="258">
        <v>2</v>
      </c>
      <c r="I339" s="259"/>
      <c r="J339" s="260">
        <f>ROUND(I339*H339,2)</f>
        <v>0</v>
      </c>
      <c r="K339" s="256" t="s">
        <v>138</v>
      </c>
      <c r="L339" s="261"/>
      <c r="M339" s="262" t="s">
        <v>21</v>
      </c>
      <c r="N339" s="263" t="s">
        <v>43</v>
      </c>
      <c r="O339" s="43"/>
      <c r="P339" s="203">
        <f>O339*H339</f>
        <v>0</v>
      </c>
      <c r="Q339" s="203">
        <v>0.23200000000000001</v>
      </c>
      <c r="R339" s="203">
        <f>Q339*H339</f>
        <v>0.46400000000000002</v>
      </c>
      <c r="S339" s="203">
        <v>0</v>
      </c>
      <c r="T339" s="204">
        <f>S339*H339</f>
        <v>0</v>
      </c>
      <c r="AR339" s="25" t="s">
        <v>188</v>
      </c>
      <c r="AT339" s="25" t="s">
        <v>231</v>
      </c>
      <c r="AU339" s="25" t="s">
        <v>82</v>
      </c>
      <c r="AY339" s="25" t="s">
        <v>132</v>
      </c>
      <c r="BE339" s="205">
        <f>IF(N339="základní",J339,0)</f>
        <v>0</v>
      </c>
      <c r="BF339" s="205">
        <f>IF(N339="snížená",J339,0)</f>
        <v>0</v>
      </c>
      <c r="BG339" s="205">
        <f>IF(N339="zákl. přenesená",J339,0)</f>
        <v>0</v>
      </c>
      <c r="BH339" s="205">
        <f>IF(N339="sníž. přenesená",J339,0)</f>
        <v>0</v>
      </c>
      <c r="BI339" s="205">
        <f>IF(N339="nulová",J339,0)</f>
        <v>0</v>
      </c>
      <c r="BJ339" s="25" t="s">
        <v>80</v>
      </c>
      <c r="BK339" s="205">
        <f>ROUND(I339*H339,2)</f>
        <v>0</v>
      </c>
      <c r="BL339" s="25" t="s">
        <v>139</v>
      </c>
      <c r="BM339" s="25" t="s">
        <v>451</v>
      </c>
    </row>
    <row r="340" spans="2:65" s="1" customFormat="1" ht="13.5">
      <c r="B340" s="42"/>
      <c r="C340" s="64"/>
      <c r="D340" s="206" t="s">
        <v>141</v>
      </c>
      <c r="E340" s="64"/>
      <c r="F340" s="207" t="s">
        <v>450</v>
      </c>
      <c r="G340" s="64"/>
      <c r="H340" s="64"/>
      <c r="I340" s="165"/>
      <c r="J340" s="64"/>
      <c r="K340" s="64"/>
      <c r="L340" s="62"/>
      <c r="M340" s="208"/>
      <c r="N340" s="43"/>
      <c r="O340" s="43"/>
      <c r="P340" s="43"/>
      <c r="Q340" s="43"/>
      <c r="R340" s="43"/>
      <c r="S340" s="43"/>
      <c r="T340" s="79"/>
      <c r="AT340" s="25" t="s">
        <v>141</v>
      </c>
      <c r="AU340" s="25" t="s">
        <v>82</v>
      </c>
    </row>
    <row r="341" spans="2:65" s="1" customFormat="1" ht="16.5" customHeight="1">
      <c r="B341" s="42"/>
      <c r="C341" s="254" t="s">
        <v>452</v>
      </c>
      <c r="D341" s="254" t="s">
        <v>231</v>
      </c>
      <c r="E341" s="255" t="s">
        <v>453</v>
      </c>
      <c r="F341" s="256" t="s">
        <v>454</v>
      </c>
      <c r="G341" s="257" t="s">
        <v>417</v>
      </c>
      <c r="H341" s="258">
        <v>2</v>
      </c>
      <c r="I341" s="259"/>
      <c r="J341" s="260">
        <f>ROUND(I341*H341,2)</f>
        <v>0</v>
      </c>
      <c r="K341" s="256" t="s">
        <v>138</v>
      </c>
      <c r="L341" s="261"/>
      <c r="M341" s="262" t="s">
        <v>21</v>
      </c>
      <c r="N341" s="263" t="s">
        <v>43</v>
      </c>
      <c r="O341" s="43"/>
      <c r="P341" s="203">
        <f>O341*H341</f>
        <v>0</v>
      </c>
      <c r="Q341" s="203">
        <v>0.12</v>
      </c>
      <c r="R341" s="203">
        <f>Q341*H341</f>
        <v>0.24</v>
      </c>
      <c r="S341" s="203">
        <v>0</v>
      </c>
      <c r="T341" s="204">
        <f>S341*H341</f>
        <v>0</v>
      </c>
      <c r="AR341" s="25" t="s">
        <v>188</v>
      </c>
      <c r="AT341" s="25" t="s">
        <v>231</v>
      </c>
      <c r="AU341" s="25" t="s">
        <v>82</v>
      </c>
      <c r="AY341" s="25" t="s">
        <v>132</v>
      </c>
      <c r="BE341" s="205">
        <f>IF(N341="základní",J341,0)</f>
        <v>0</v>
      </c>
      <c r="BF341" s="205">
        <f>IF(N341="snížená",J341,0)</f>
        <v>0</v>
      </c>
      <c r="BG341" s="205">
        <f>IF(N341="zákl. přenesená",J341,0)</f>
        <v>0</v>
      </c>
      <c r="BH341" s="205">
        <f>IF(N341="sníž. přenesená",J341,0)</f>
        <v>0</v>
      </c>
      <c r="BI341" s="205">
        <f>IF(N341="nulová",J341,0)</f>
        <v>0</v>
      </c>
      <c r="BJ341" s="25" t="s">
        <v>80</v>
      </c>
      <c r="BK341" s="205">
        <f>ROUND(I341*H341,2)</f>
        <v>0</v>
      </c>
      <c r="BL341" s="25" t="s">
        <v>139</v>
      </c>
      <c r="BM341" s="25" t="s">
        <v>455</v>
      </c>
    </row>
    <row r="342" spans="2:65" s="1" customFormat="1" ht="13.5">
      <c r="B342" s="42"/>
      <c r="C342" s="64"/>
      <c r="D342" s="206" t="s">
        <v>141</v>
      </c>
      <c r="E342" s="64"/>
      <c r="F342" s="207" t="s">
        <v>454</v>
      </c>
      <c r="G342" s="64"/>
      <c r="H342" s="64"/>
      <c r="I342" s="165"/>
      <c r="J342" s="64"/>
      <c r="K342" s="64"/>
      <c r="L342" s="62"/>
      <c r="M342" s="208"/>
      <c r="N342" s="43"/>
      <c r="O342" s="43"/>
      <c r="P342" s="43"/>
      <c r="Q342" s="43"/>
      <c r="R342" s="43"/>
      <c r="S342" s="43"/>
      <c r="T342" s="79"/>
      <c r="AT342" s="25" t="s">
        <v>141</v>
      </c>
      <c r="AU342" s="25" t="s">
        <v>82</v>
      </c>
    </row>
    <row r="343" spans="2:65" s="1" customFormat="1" ht="16.5" customHeight="1">
      <c r="B343" s="42"/>
      <c r="C343" s="194" t="s">
        <v>456</v>
      </c>
      <c r="D343" s="194" t="s">
        <v>134</v>
      </c>
      <c r="E343" s="195" t="s">
        <v>457</v>
      </c>
      <c r="F343" s="196" t="s">
        <v>458</v>
      </c>
      <c r="G343" s="197" t="s">
        <v>417</v>
      </c>
      <c r="H343" s="198">
        <v>2</v>
      </c>
      <c r="I343" s="199"/>
      <c r="J343" s="200">
        <f>ROUND(I343*H343,2)</f>
        <v>0</v>
      </c>
      <c r="K343" s="196" t="s">
        <v>138</v>
      </c>
      <c r="L343" s="62"/>
      <c r="M343" s="201" t="s">
        <v>21</v>
      </c>
      <c r="N343" s="202" t="s">
        <v>43</v>
      </c>
      <c r="O343" s="43"/>
      <c r="P343" s="203">
        <f>O343*H343</f>
        <v>0</v>
      </c>
      <c r="Q343" s="203">
        <v>0</v>
      </c>
      <c r="R343" s="203">
        <f>Q343*H343</f>
        <v>0</v>
      </c>
      <c r="S343" s="203">
        <v>0.05</v>
      </c>
      <c r="T343" s="204">
        <f>S343*H343</f>
        <v>0.1</v>
      </c>
      <c r="AR343" s="25" t="s">
        <v>139</v>
      </c>
      <c r="AT343" s="25" t="s">
        <v>134</v>
      </c>
      <c r="AU343" s="25" t="s">
        <v>82</v>
      </c>
      <c r="AY343" s="25" t="s">
        <v>132</v>
      </c>
      <c r="BE343" s="205">
        <f>IF(N343="základní",J343,0)</f>
        <v>0</v>
      </c>
      <c r="BF343" s="205">
        <f>IF(N343="snížená",J343,0)</f>
        <v>0</v>
      </c>
      <c r="BG343" s="205">
        <f>IF(N343="zákl. přenesená",J343,0)</f>
        <v>0</v>
      </c>
      <c r="BH343" s="205">
        <f>IF(N343="sníž. přenesená",J343,0)</f>
        <v>0</v>
      </c>
      <c r="BI343" s="205">
        <f>IF(N343="nulová",J343,0)</f>
        <v>0</v>
      </c>
      <c r="BJ343" s="25" t="s">
        <v>80</v>
      </c>
      <c r="BK343" s="205">
        <f>ROUND(I343*H343,2)</f>
        <v>0</v>
      </c>
      <c r="BL343" s="25" t="s">
        <v>139</v>
      </c>
      <c r="BM343" s="25" t="s">
        <v>459</v>
      </c>
    </row>
    <row r="344" spans="2:65" s="1" customFormat="1" ht="13.5">
      <c r="B344" s="42"/>
      <c r="C344" s="64"/>
      <c r="D344" s="206" t="s">
        <v>141</v>
      </c>
      <c r="E344" s="64"/>
      <c r="F344" s="207" t="s">
        <v>460</v>
      </c>
      <c r="G344" s="64"/>
      <c r="H344" s="64"/>
      <c r="I344" s="165"/>
      <c r="J344" s="64"/>
      <c r="K344" s="64"/>
      <c r="L344" s="62"/>
      <c r="M344" s="208"/>
      <c r="N344" s="43"/>
      <c r="O344" s="43"/>
      <c r="P344" s="43"/>
      <c r="Q344" s="43"/>
      <c r="R344" s="43"/>
      <c r="S344" s="43"/>
      <c r="T344" s="79"/>
      <c r="AT344" s="25" t="s">
        <v>141</v>
      </c>
      <c r="AU344" s="25" t="s">
        <v>82</v>
      </c>
    </row>
    <row r="345" spans="2:65" s="11" customFormat="1" ht="13.5">
      <c r="B345" s="210"/>
      <c r="C345" s="211"/>
      <c r="D345" s="206" t="s">
        <v>145</v>
      </c>
      <c r="E345" s="212" t="s">
        <v>21</v>
      </c>
      <c r="F345" s="213" t="s">
        <v>461</v>
      </c>
      <c r="G345" s="211"/>
      <c r="H345" s="212" t="s">
        <v>21</v>
      </c>
      <c r="I345" s="214"/>
      <c r="J345" s="211"/>
      <c r="K345" s="211"/>
      <c r="L345" s="215"/>
      <c r="M345" s="216"/>
      <c r="N345" s="217"/>
      <c r="O345" s="217"/>
      <c r="P345" s="217"/>
      <c r="Q345" s="217"/>
      <c r="R345" s="217"/>
      <c r="S345" s="217"/>
      <c r="T345" s="218"/>
      <c r="AT345" s="219" t="s">
        <v>145</v>
      </c>
      <c r="AU345" s="219" t="s">
        <v>82</v>
      </c>
      <c r="AV345" s="11" t="s">
        <v>80</v>
      </c>
      <c r="AW345" s="11" t="s">
        <v>35</v>
      </c>
      <c r="AX345" s="11" t="s">
        <v>72</v>
      </c>
      <c r="AY345" s="219" t="s">
        <v>132</v>
      </c>
    </row>
    <row r="346" spans="2:65" s="11" customFormat="1" ht="13.5">
      <c r="B346" s="210"/>
      <c r="C346" s="211"/>
      <c r="D346" s="206" t="s">
        <v>145</v>
      </c>
      <c r="E346" s="212" t="s">
        <v>21</v>
      </c>
      <c r="F346" s="213" t="s">
        <v>462</v>
      </c>
      <c r="G346" s="211"/>
      <c r="H346" s="212" t="s">
        <v>21</v>
      </c>
      <c r="I346" s="214"/>
      <c r="J346" s="211"/>
      <c r="K346" s="211"/>
      <c r="L346" s="215"/>
      <c r="M346" s="216"/>
      <c r="N346" s="217"/>
      <c r="O346" s="217"/>
      <c r="P346" s="217"/>
      <c r="Q346" s="217"/>
      <c r="R346" s="217"/>
      <c r="S346" s="217"/>
      <c r="T346" s="218"/>
      <c r="AT346" s="219" t="s">
        <v>145</v>
      </c>
      <c r="AU346" s="219" t="s">
        <v>82</v>
      </c>
      <c r="AV346" s="11" t="s">
        <v>80</v>
      </c>
      <c r="AW346" s="11" t="s">
        <v>35</v>
      </c>
      <c r="AX346" s="11" t="s">
        <v>72</v>
      </c>
      <c r="AY346" s="219" t="s">
        <v>132</v>
      </c>
    </row>
    <row r="347" spans="2:65" s="12" customFormat="1" ht="13.5">
      <c r="B347" s="220"/>
      <c r="C347" s="221"/>
      <c r="D347" s="206" t="s">
        <v>145</v>
      </c>
      <c r="E347" s="222" t="s">
        <v>21</v>
      </c>
      <c r="F347" s="223" t="s">
        <v>82</v>
      </c>
      <c r="G347" s="221"/>
      <c r="H347" s="224">
        <v>2</v>
      </c>
      <c r="I347" s="225"/>
      <c r="J347" s="221"/>
      <c r="K347" s="221"/>
      <c r="L347" s="226"/>
      <c r="M347" s="227"/>
      <c r="N347" s="228"/>
      <c r="O347" s="228"/>
      <c r="P347" s="228"/>
      <c r="Q347" s="228"/>
      <c r="R347" s="228"/>
      <c r="S347" s="228"/>
      <c r="T347" s="229"/>
      <c r="AT347" s="230" t="s">
        <v>145</v>
      </c>
      <c r="AU347" s="230" t="s">
        <v>82</v>
      </c>
      <c r="AV347" s="12" t="s">
        <v>82</v>
      </c>
      <c r="AW347" s="12" t="s">
        <v>35</v>
      </c>
      <c r="AX347" s="12" t="s">
        <v>72</v>
      </c>
      <c r="AY347" s="230" t="s">
        <v>132</v>
      </c>
    </row>
    <row r="348" spans="2:65" s="13" customFormat="1" ht="13.5">
      <c r="B348" s="231"/>
      <c r="C348" s="232"/>
      <c r="D348" s="206" t="s">
        <v>145</v>
      </c>
      <c r="E348" s="233" t="s">
        <v>21</v>
      </c>
      <c r="F348" s="234" t="s">
        <v>148</v>
      </c>
      <c r="G348" s="232"/>
      <c r="H348" s="235">
        <v>2</v>
      </c>
      <c r="I348" s="236"/>
      <c r="J348" s="232"/>
      <c r="K348" s="232"/>
      <c r="L348" s="237"/>
      <c r="M348" s="238"/>
      <c r="N348" s="239"/>
      <c r="O348" s="239"/>
      <c r="P348" s="239"/>
      <c r="Q348" s="239"/>
      <c r="R348" s="239"/>
      <c r="S348" s="239"/>
      <c r="T348" s="240"/>
      <c r="AT348" s="241" t="s">
        <v>145</v>
      </c>
      <c r="AU348" s="241" t="s">
        <v>82</v>
      </c>
      <c r="AV348" s="13" t="s">
        <v>139</v>
      </c>
      <c r="AW348" s="13" t="s">
        <v>35</v>
      </c>
      <c r="AX348" s="13" t="s">
        <v>80</v>
      </c>
      <c r="AY348" s="241" t="s">
        <v>132</v>
      </c>
    </row>
    <row r="349" spans="2:65" s="1" customFormat="1" ht="25.5" customHeight="1">
      <c r="B349" s="42"/>
      <c r="C349" s="194" t="s">
        <v>463</v>
      </c>
      <c r="D349" s="194" t="s">
        <v>134</v>
      </c>
      <c r="E349" s="195" t="s">
        <v>464</v>
      </c>
      <c r="F349" s="196" t="s">
        <v>465</v>
      </c>
      <c r="G349" s="197" t="s">
        <v>417</v>
      </c>
      <c r="H349" s="198">
        <v>2</v>
      </c>
      <c r="I349" s="199"/>
      <c r="J349" s="200">
        <f>ROUND(I349*H349,2)</f>
        <v>0</v>
      </c>
      <c r="K349" s="196" t="s">
        <v>138</v>
      </c>
      <c r="L349" s="62"/>
      <c r="M349" s="201" t="s">
        <v>21</v>
      </c>
      <c r="N349" s="202" t="s">
        <v>43</v>
      </c>
      <c r="O349" s="43"/>
      <c r="P349" s="203">
        <f>O349*H349</f>
        <v>0</v>
      </c>
      <c r="Q349" s="203">
        <v>0.21734000000000001</v>
      </c>
      <c r="R349" s="203">
        <f>Q349*H349</f>
        <v>0.43468000000000001</v>
      </c>
      <c r="S349" s="203">
        <v>0</v>
      </c>
      <c r="T349" s="204">
        <f>S349*H349</f>
        <v>0</v>
      </c>
      <c r="AR349" s="25" t="s">
        <v>139</v>
      </c>
      <c r="AT349" s="25" t="s">
        <v>134</v>
      </c>
      <c r="AU349" s="25" t="s">
        <v>82</v>
      </c>
      <c r="AY349" s="25" t="s">
        <v>132</v>
      </c>
      <c r="BE349" s="205">
        <f>IF(N349="základní",J349,0)</f>
        <v>0</v>
      </c>
      <c r="BF349" s="205">
        <f>IF(N349="snížená",J349,0)</f>
        <v>0</v>
      </c>
      <c r="BG349" s="205">
        <f>IF(N349="zákl. přenesená",J349,0)</f>
        <v>0</v>
      </c>
      <c r="BH349" s="205">
        <f>IF(N349="sníž. přenesená",J349,0)</f>
        <v>0</v>
      </c>
      <c r="BI349" s="205">
        <f>IF(N349="nulová",J349,0)</f>
        <v>0</v>
      </c>
      <c r="BJ349" s="25" t="s">
        <v>80</v>
      </c>
      <c r="BK349" s="205">
        <f>ROUND(I349*H349,2)</f>
        <v>0</v>
      </c>
      <c r="BL349" s="25" t="s">
        <v>139</v>
      </c>
      <c r="BM349" s="25" t="s">
        <v>466</v>
      </c>
    </row>
    <row r="350" spans="2:65" s="1" customFormat="1" ht="13.5">
      <c r="B350" s="42"/>
      <c r="C350" s="64"/>
      <c r="D350" s="206" t="s">
        <v>141</v>
      </c>
      <c r="E350" s="64"/>
      <c r="F350" s="207" t="s">
        <v>465</v>
      </c>
      <c r="G350" s="64"/>
      <c r="H350" s="64"/>
      <c r="I350" s="165"/>
      <c r="J350" s="64"/>
      <c r="K350" s="64"/>
      <c r="L350" s="62"/>
      <c r="M350" s="208"/>
      <c r="N350" s="43"/>
      <c r="O350" s="43"/>
      <c r="P350" s="43"/>
      <c r="Q350" s="43"/>
      <c r="R350" s="43"/>
      <c r="S350" s="43"/>
      <c r="T350" s="79"/>
      <c r="AT350" s="25" t="s">
        <v>141</v>
      </c>
      <c r="AU350" s="25" t="s">
        <v>82</v>
      </c>
    </row>
    <row r="351" spans="2:65" s="1" customFormat="1" ht="54">
      <c r="B351" s="42"/>
      <c r="C351" s="64"/>
      <c r="D351" s="206" t="s">
        <v>143</v>
      </c>
      <c r="E351" s="64"/>
      <c r="F351" s="209" t="s">
        <v>467</v>
      </c>
      <c r="G351" s="64"/>
      <c r="H351" s="64"/>
      <c r="I351" s="165"/>
      <c r="J351" s="64"/>
      <c r="K351" s="64"/>
      <c r="L351" s="62"/>
      <c r="M351" s="208"/>
      <c r="N351" s="43"/>
      <c r="O351" s="43"/>
      <c r="P351" s="43"/>
      <c r="Q351" s="43"/>
      <c r="R351" s="43"/>
      <c r="S351" s="43"/>
      <c r="T351" s="79"/>
      <c r="AT351" s="25" t="s">
        <v>143</v>
      </c>
      <c r="AU351" s="25" t="s">
        <v>82</v>
      </c>
    </row>
    <row r="352" spans="2:65" s="1" customFormat="1" ht="16.5" customHeight="1">
      <c r="B352" s="42"/>
      <c r="C352" s="254" t="s">
        <v>468</v>
      </c>
      <c r="D352" s="254" t="s">
        <v>231</v>
      </c>
      <c r="E352" s="255" t="s">
        <v>469</v>
      </c>
      <c r="F352" s="256" t="s">
        <v>470</v>
      </c>
      <c r="G352" s="257" t="s">
        <v>417</v>
      </c>
      <c r="H352" s="258">
        <v>2</v>
      </c>
      <c r="I352" s="259"/>
      <c r="J352" s="260">
        <f>ROUND(I352*H352,2)</f>
        <v>0</v>
      </c>
      <c r="K352" s="256" t="s">
        <v>253</v>
      </c>
      <c r="L352" s="261"/>
      <c r="M352" s="262" t="s">
        <v>21</v>
      </c>
      <c r="N352" s="263" t="s">
        <v>43</v>
      </c>
      <c r="O352" s="43"/>
      <c r="P352" s="203">
        <f>O352*H352</f>
        <v>0</v>
      </c>
      <c r="Q352" s="203">
        <v>5.0599999999999999E-2</v>
      </c>
      <c r="R352" s="203">
        <f>Q352*H352</f>
        <v>0.1012</v>
      </c>
      <c r="S352" s="203">
        <v>0</v>
      </c>
      <c r="T352" s="204">
        <f>S352*H352</f>
        <v>0</v>
      </c>
      <c r="AR352" s="25" t="s">
        <v>188</v>
      </c>
      <c r="AT352" s="25" t="s">
        <v>231</v>
      </c>
      <c r="AU352" s="25" t="s">
        <v>82</v>
      </c>
      <c r="AY352" s="25" t="s">
        <v>132</v>
      </c>
      <c r="BE352" s="205">
        <f>IF(N352="základní",J352,0)</f>
        <v>0</v>
      </c>
      <c r="BF352" s="205">
        <f>IF(N352="snížená",J352,0)</f>
        <v>0</v>
      </c>
      <c r="BG352" s="205">
        <f>IF(N352="zákl. přenesená",J352,0)</f>
        <v>0</v>
      </c>
      <c r="BH352" s="205">
        <f>IF(N352="sníž. přenesená",J352,0)</f>
        <v>0</v>
      </c>
      <c r="BI352" s="205">
        <f>IF(N352="nulová",J352,0)</f>
        <v>0</v>
      </c>
      <c r="BJ352" s="25" t="s">
        <v>80</v>
      </c>
      <c r="BK352" s="205">
        <f>ROUND(I352*H352,2)</f>
        <v>0</v>
      </c>
      <c r="BL352" s="25" t="s">
        <v>139</v>
      </c>
      <c r="BM352" s="25" t="s">
        <v>471</v>
      </c>
    </row>
    <row r="353" spans="2:65" s="1" customFormat="1" ht="13.5">
      <c r="B353" s="42"/>
      <c r="C353" s="64"/>
      <c r="D353" s="206" t="s">
        <v>141</v>
      </c>
      <c r="E353" s="64"/>
      <c r="F353" s="207" t="s">
        <v>470</v>
      </c>
      <c r="G353" s="64"/>
      <c r="H353" s="64"/>
      <c r="I353" s="165"/>
      <c r="J353" s="64"/>
      <c r="K353" s="64"/>
      <c r="L353" s="62"/>
      <c r="M353" s="208"/>
      <c r="N353" s="43"/>
      <c r="O353" s="43"/>
      <c r="P353" s="43"/>
      <c r="Q353" s="43"/>
      <c r="R353" s="43"/>
      <c r="S353" s="43"/>
      <c r="T353" s="79"/>
      <c r="AT353" s="25" t="s">
        <v>141</v>
      </c>
      <c r="AU353" s="25" t="s">
        <v>82</v>
      </c>
    </row>
    <row r="354" spans="2:65" s="1" customFormat="1" ht="16.5" customHeight="1">
      <c r="B354" s="42"/>
      <c r="C354" s="254" t="s">
        <v>472</v>
      </c>
      <c r="D354" s="254" t="s">
        <v>231</v>
      </c>
      <c r="E354" s="255" t="s">
        <v>473</v>
      </c>
      <c r="F354" s="256" t="s">
        <v>474</v>
      </c>
      <c r="G354" s="257" t="s">
        <v>417</v>
      </c>
      <c r="H354" s="258">
        <v>2</v>
      </c>
      <c r="I354" s="259"/>
      <c r="J354" s="260">
        <f>ROUND(I354*H354,2)</f>
        <v>0</v>
      </c>
      <c r="K354" s="256" t="s">
        <v>138</v>
      </c>
      <c r="L354" s="261"/>
      <c r="M354" s="262" t="s">
        <v>21</v>
      </c>
      <c r="N354" s="263" t="s">
        <v>43</v>
      </c>
      <c r="O354" s="43"/>
      <c r="P354" s="203">
        <f>O354*H354</f>
        <v>0</v>
      </c>
      <c r="Q354" s="203">
        <v>6.0000000000000001E-3</v>
      </c>
      <c r="R354" s="203">
        <f>Q354*H354</f>
        <v>1.2E-2</v>
      </c>
      <c r="S354" s="203">
        <v>0</v>
      </c>
      <c r="T354" s="204">
        <f>S354*H354</f>
        <v>0</v>
      </c>
      <c r="AR354" s="25" t="s">
        <v>188</v>
      </c>
      <c r="AT354" s="25" t="s">
        <v>231</v>
      </c>
      <c r="AU354" s="25" t="s">
        <v>82</v>
      </c>
      <c r="AY354" s="25" t="s">
        <v>132</v>
      </c>
      <c r="BE354" s="205">
        <f>IF(N354="základní",J354,0)</f>
        <v>0</v>
      </c>
      <c r="BF354" s="205">
        <f>IF(N354="snížená",J354,0)</f>
        <v>0</v>
      </c>
      <c r="BG354" s="205">
        <f>IF(N354="zákl. přenesená",J354,0)</f>
        <v>0</v>
      </c>
      <c r="BH354" s="205">
        <f>IF(N354="sníž. přenesená",J354,0)</f>
        <v>0</v>
      </c>
      <c r="BI354" s="205">
        <f>IF(N354="nulová",J354,0)</f>
        <v>0</v>
      </c>
      <c r="BJ354" s="25" t="s">
        <v>80</v>
      </c>
      <c r="BK354" s="205">
        <f>ROUND(I354*H354,2)</f>
        <v>0</v>
      </c>
      <c r="BL354" s="25" t="s">
        <v>139</v>
      </c>
      <c r="BM354" s="25" t="s">
        <v>475</v>
      </c>
    </row>
    <row r="355" spans="2:65" s="1" customFormat="1" ht="13.5">
      <c r="B355" s="42"/>
      <c r="C355" s="64"/>
      <c r="D355" s="206" t="s">
        <v>141</v>
      </c>
      <c r="E355" s="64"/>
      <c r="F355" s="207" t="s">
        <v>474</v>
      </c>
      <c r="G355" s="64"/>
      <c r="H355" s="64"/>
      <c r="I355" s="165"/>
      <c r="J355" s="64"/>
      <c r="K355" s="64"/>
      <c r="L355" s="62"/>
      <c r="M355" s="208"/>
      <c r="N355" s="43"/>
      <c r="O355" s="43"/>
      <c r="P355" s="43"/>
      <c r="Q355" s="43"/>
      <c r="R355" s="43"/>
      <c r="S355" s="43"/>
      <c r="T355" s="79"/>
      <c r="AT355" s="25" t="s">
        <v>141</v>
      </c>
      <c r="AU355" s="25" t="s">
        <v>82</v>
      </c>
    </row>
    <row r="356" spans="2:65" s="1" customFormat="1" ht="16.5" customHeight="1">
      <c r="B356" s="42"/>
      <c r="C356" s="194" t="s">
        <v>476</v>
      </c>
      <c r="D356" s="194" t="s">
        <v>134</v>
      </c>
      <c r="E356" s="195" t="s">
        <v>477</v>
      </c>
      <c r="F356" s="196" t="s">
        <v>478</v>
      </c>
      <c r="G356" s="197" t="s">
        <v>417</v>
      </c>
      <c r="H356" s="198">
        <v>3</v>
      </c>
      <c r="I356" s="199"/>
      <c r="J356" s="200">
        <f>ROUND(I356*H356,2)</f>
        <v>0</v>
      </c>
      <c r="K356" s="196" t="s">
        <v>138</v>
      </c>
      <c r="L356" s="62"/>
      <c r="M356" s="201" t="s">
        <v>21</v>
      </c>
      <c r="N356" s="202" t="s">
        <v>43</v>
      </c>
      <c r="O356" s="43"/>
      <c r="P356" s="203">
        <f>O356*H356</f>
        <v>0</v>
      </c>
      <c r="Q356" s="203">
        <v>0.42080000000000001</v>
      </c>
      <c r="R356" s="203">
        <f>Q356*H356</f>
        <v>1.2624</v>
      </c>
      <c r="S356" s="203">
        <v>0</v>
      </c>
      <c r="T356" s="204">
        <f>S356*H356</f>
        <v>0</v>
      </c>
      <c r="AR356" s="25" t="s">
        <v>139</v>
      </c>
      <c r="AT356" s="25" t="s">
        <v>134</v>
      </c>
      <c r="AU356" s="25" t="s">
        <v>82</v>
      </c>
      <c r="AY356" s="25" t="s">
        <v>132</v>
      </c>
      <c r="BE356" s="205">
        <f>IF(N356="základní",J356,0)</f>
        <v>0</v>
      </c>
      <c r="BF356" s="205">
        <f>IF(N356="snížená",J356,0)</f>
        <v>0</v>
      </c>
      <c r="BG356" s="205">
        <f>IF(N356="zákl. přenesená",J356,0)</f>
        <v>0</v>
      </c>
      <c r="BH356" s="205">
        <f>IF(N356="sníž. přenesená",J356,0)</f>
        <v>0</v>
      </c>
      <c r="BI356" s="205">
        <f>IF(N356="nulová",J356,0)</f>
        <v>0</v>
      </c>
      <c r="BJ356" s="25" t="s">
        <v>80</v>
      </c>
      <c r="BK356" s="205">
        <f>ROUND(I356*H356,2)</f>
        <v>0</v>
      </c>
      <c r="BL356" s="25" t="s">
        <v>139</v>
      </c>
      <c r="BM356" s="25" t="s">
        <v>479</v>
      </c>
    </row>
    <row r="357" spans="2:65" s="1" customFormat="1" ht="13.5">
      <c r="B357" s="42"/>
      <c r="C357" s="64"/>
      <c r="D357" s="206" t="s">
        <v>141</v>
      </c>
      <c r="E357" s="64"/>
      <c r="F357" s="207" t="s">
        <v>478</v>
      </c>
      <c r="G357" s="64"/>
      <c r="H357" s="64"/>
      <c r="I357" s="165"/>
      <c r="J357" s="64"/>
      <c r="K357" s="64"/>
      <c r="L357" s="62"/>
      <c r="M357" s="208"/>
      <c r="N357" s="43"/>
      <c r="O357" s="43"/>
      <c r="P357" s="43"/>
      <c r="Q357" s="43"/>
      <c r="R357" s="43"/>
      <c r="S357" s="43"/>
      <c r="T357" s="79"/>
      <c r="AT357" s="25" t="s">
        <v>141</v>
      </c>
      <c r="AU357" s="25" t="s">
        <v>82</v>
      </c>
    </row>
    <row r="358" spans="2:65" s="1" customFormat="1" ht="148.5">
      <c r="B358" s="42"/>
      <c r="C358" s="64"/>
      <c r="D358" s="206" t="s">
        <v>143</v>
      </c>
      <c r="E358" s="64"/>
      <c r="F358" s="209" t="s">
        <v>480</v>
      </c>
      <c r="G358" s="64"/>
      <c r="H358" s="64"/>
      <c r="I358" s="165"/>
      <c r="J358" s="64"/>
      <c r="K358" s="64"/>
      <c r="L358" s="62"/>
      <c r="M358" s="208"/>
      <c r="N358" s="43"/>
      <c r="O358" s="43"/>
      <c r="P358" s="43"/>
      <c r="Q358" s="43"/>
      <c r="R358" s="43"/>
      <c r="S358" s="43"/>
      <c r="T358" s="79"/>
      <c r="AT358" s="25" t="s">
        <v>143</v>
      </c>
      <c r="AU358" s="25" t="s">
        <v>82</v>
      </c>
    </row>
    <row r="359" spans="2:65" s="11" customFormat="1" ht="13.5">
      <c r="B359" s="210"/>
      <c r="C359" s="211"/>
      <c r="D359" s="206" t="s">
        <v>145</v>
      </c>
      <c r="E359" s="212" t="s">
        <v>21</v>
      </c>
      <c r="F359" s="213" t="s">
        <v>146</v>
      </c>
      <c r="G359" s="211"/>
      <c r="H359" s="212" t="s">
        <v>21</v>
      </c>
      <c r="I359" s="214"/>
      <c r="J359" s="211"/>
      <c r="K359" s="211"/>
      <c r="L359" s="215"/>
      <c r="M359" s="216"/>
      <c r="N359" s="217"/>
      <c r="O359" s="217"/>
      <c r="P359" s="217"/>
      <c r="Q359" s="217"/>
      <c r="R359" s="217"/>
      <c r="S359" s="217"/>
      <c r="T359" s="218"/>
      <c r="AT359" s="219" t="s">
        <v>145</v>
      </c>
      <c r="AU359" s="219" t="s">
        <v>82</v>
      </c>
      <c r="AV359" s="11" t="s">
        <v>80</v>
      </c>
      <c r="AW359" s="11" t="s">
        <v>35</v>
      </c>
      <c r="AX359" s="11" t="s">
        <v>72</v>
      </c>
      <c r="AY359" s="219" t="s">
        <v>132</v>
      </c>
    </row>
    <row r="360" spans="2:65" s="11" customFormat="1" ht="13.5">
      <c r="B360" s="210"/>
      <c r="C360" s="211"/>
      <c r="D360" s="206" t="s">
        <v>145</v>
      </c>
      <c r="E360" s="212" t="s">
        <v>21</v>
      </c>
      <c r="F360" s="213" t="s">
        <v>481</v>
      </c>
      <c r="G360" s="211"/>
      <c r="H360" s="212" t="s">
        <v>21</v>
      </c>
      <c r="I360" s="214"/>
      <c r="J360" s="211"/>
      <c r="K360" s="211"/>
      <c r="L360" s="215"/>
      <c r="M360" s="216"/>
      <c r="N360" s="217"/>
      <c r="O360" s="217"/>
      <c r="P360" s="217"/>
      <c r="Q360" s="217"/>
      <c r="R360" s="217"/>
      <c r="S360" s="217"/>
      <c r="T360" s="218"/>
      <c r="AT360" s="219" t="s">
        <v>145</v>
      </c>
      <c r="AU360" s="219" t="s">
        <v>82</v>
      </c>
      <c r="AV360" s="11" t="s">
        <v>80</v>
      </c>
      <c r="AW360" s="11" t="s">
        <v>35</v>
      </c>
      <c r="AX360" s="11" t="s">
        <v>72</v>
      </c>
      <c r="AY360" s="219" t="s">
        <v>132</v>
      </c>
    </row>
    <row r="361" spans="2:65" s="12" customFormat="1" ht="13.5">
      <c r="B361" s="220"/>
      <c r="C361" s="221"/>
      <c r="D361" s="206" t="s">
        <v>145</v>
      </c>
      <c r="E361" s="222" t="s">
        <v>21</v>
      </c>
      <c r="F361" s="223" t="s">
        <v>155</v>
      </c>
      <c r="G361" s="221"/>
      <c r="H361" s="224">
        <v>3</v>
      </c>
      <c r="I361" s="225"/>
      <c r="J361" s="221"/>
      <c r="K361" s="221"/>
      <c r="L361" s="226"/>
      <c r="M361" s="227"/>
      <c r="N361" s="228"/>
      <c r="O361" s="228"/>
      <c r="P361" s="228"/>
      <c r="Q361" s="228"/>
      <c r="R361" s="228"/>
      <c r="S361" s="228"/>
      <c r="T361" s="229"/>
      <c r="AT361" s="230" t="s">
        <v>145</v>
      </c>
      <c r="AU361" s="230" t="s">
        <v>82</v>
      </c>
      <c r="AV361" s="12" t="s">
        <v>82</v>
      </c>
      <c r="AW361" s="12" t="s">
        <v>35</v>
      </c>
      <c r="AX361" s="12" t="s">
        <v>72</v>
      </c>
      <c r="AY361" s="230" t="s">
        <v>132</v>
      </c>
    </row>
    <row r="362" spans="2:65" s="13" customFormat="1" ht="13.5">
      <c r="B362" s="231"/>
      <c r="C362" s="232"/>
      <c r="D362" s="206" t="s">
        <v>145</v>
      </c>
      <c r="E362" s="233" t="s">
        <v>21</v>
      </c>
      <c r="F362" s="234" t="s">
        <v>148</v>
      </c>
      <c r="G362" s="232"/>
      <c r="H362" s="235">
        <v>3</v>
      </c>
      <c r="I362" s="236"/>
      <c r="J362" s="232"/>
      <c r="K362" s="232"/>
      <c r="L362" s="237"/>
      <c r="M362" s="238"/>
      <c r="N362" s="239"/>
      <c r="O362" s="239"/>
      <c r="P362" s="239"/>
      <c r="Q362" s="239"/>
      <c r="R362" s="239"/>
      <c r="S362" s="239"/>
      <c r="T362" s="240"/>
      <c r="AT362" s="241" t="s">
        <v>145</v>
      </c>
      <c r="AU362" s="241" t="s">
        <v>82</v>
      </c>
      <c r="AV362" s="13" t="s">
        <v>139</v>
      </c>
      <c r="AW362" s="13" t="s">
        <v>35</v>
      </c>
      <c r="AX362" s="13" t="s">
        <v>80</v>
      </c>
      <c r="AY362" s="241" t="s">
        <v>132</v>
      </c>
    </row>
    <row r="363" spans="2:65" s="1" customFormat="1" ht="25.5" customHeight="1">
      <c r="B363" s="42"/>
      <c r="C363" s="194" t="s">
        <v>401</v>
      </c>
      <c r="D363" s="194" t="s">
        <v>134</v>
      </c>
      <c r="E363" s="195" t="s">
        <v>482</v>
      </c>
      <c r="F363" s="196" t="s">
        <v>483</v>
      </c>
      <c r="G363" s="197" t="s">
        <v>417</v>
      </c>
      <c r="H363" s="198">
        <v>10</v>
      </c>
      <c r="I363" s="199"/>
      <c r="J363" s="200">
        <f>ROUND(I363*H363,2)</f>
        <v>0</v>
      </c>
      <c r="K363" s="196" t="s">
        <v>138</v>
      </c>
      <c r="L363" s="62"/>
      <c r="M363" s="201" t="s">
        <v>21</v>
      </c>
      <c r="N363" s="202" t="s">
        <v>43</v>
      </c>
      <c r="O363" s="43"/>
      <c r="P363" s="203">
        <f>O363*H363</f>
        <v>0</v>
      </c>
      <c r="Q363" s="203">
        <v>0.31108000000000002</v>
      </c>
      <c r="R363" s="203">
        <f>Q363*H363</f>
        <v>3.1108000000000002</v>
      </c>
      <c r="S363" s="203">
        <v>0</v>
      </c>
      <c r="T363" s="204">
        <f>S363*H363</f>
        <v>0</v>
      </c>
      <c r="AR363" s="25" t="s">
        <v>139</v>
      </c>
      <c r="AT363" s="25" t="s">
        <v>134</v>
      </c>
      <c r="AU363" s="25" t="s">
        <v>82</v>
      </c>
      <c r="AY363" s="25" t="s">
        <v>132</v>
      </c>
      <c r="BE363" s="205">
        <f>IF(N363="základní",J363,0)</f>
        <v>0</v>
      </c>
      <c r="BF363" s="205">
        <f>IF(N363="snížená",J363,0)</f>
        <v>0</v>
      </c>
      <c r="BG363" s="205">
        <f>IF(N363="zákl. přenesená",J363,0)</f>
        <v>0</v>
      </c>
      <c r="BH363" s="205">
        <f>IF(N363="sníž. přenesená",J363,0)</f>
        <v>0</v>
      </c>
      <c r="BI363" s="205">
        <f>IF(N363="nulová",J363,0)</f>
        <v>0</v>
      </c>
      <c r="BJ363" s="25" t="s">
        <v>80</v>
      </c>
      <c r="BK363" s="205">
        <f>ROUND(I363*H363,2)</f>
        <v>0</v>
      </c>
      <c r="BL363" s="25" t="s">
        <v>139</v>
      </c>
      <c r="BM363" s="25" t="s">
        <v>484</v>
      </c>
    </row>
    <row r="364" spans="2:65" s="1" customFormat="1" ht="27">
      <c r="B364" s="42"/>
      <c r="C364" s="64"/>
      <c r="D364" s="206" t="s">
        <v>141</v>
      </c>
      <c r="E364" s="64"/>
      <c r="F364" s="207" t="s">
        <v>485</v>
      </c>
      <c r="G364" s="64"/>
      <c r="H364" s="64"/>
      <c r="I364" s="165"/>
      <c r="J364" s="64"/>
      <c r="K364" s="64"/>
      <c r="L364" s="62"/>
      <c r="M364" s="208"/>
      <c r="N364" s="43"/>
      <c r="O364" s="43"/>
      <c r="P364" s="43"/>
      <c r="Q364" s="43"/>
      <c r="R364" s="43"/>
      <c r="S364" s="43"/>
      <c r="T364" s="79"/>
      <c r="AT364" s="25" t="s">
        <v>141</v>
      </c>
      <c r="AU364" s="25" t="s">
        <v>82</v>
      </c>
    </row>
    <row r="365" spans="2:65" s="1" customFormat="1" ht="148.5">
      <c r="B365" s="42"/>
      <c r="C365" s="64"/>
      <c r="D365" s="206" t="s">
        <v>143</v>
      </c>
      <c r="E365" s="64"/>
      <c r="F365" s="209" t="s">
        <v>480</v>
      </c>
      <c r="G365" s="64"/>
      <c r="H365" s="64"/>
      <c r="I365" s="165"/>
      <c r="J365" s="64"/>
      <c r="K365" s="64"/>
      <c r="L365" s="62"/>
      <c r="M365" s="208"/>
      <c r="N365" s="43"/>
      <c r="O365" s="43"/>
      <c r="P365" s="43"/>
      <c r="Q365" s="43"/>
      <c r="R365" s="43"/>
      <c r="S365" s="43"/>
      <c r="T365" s="79"/>
      <c r="AT365" s="25" t="s">
        <v>143</v>
      </c>
      <c r="AU365" s="25" t="s">
        <v>82</v>
      </c>
    </row>
    <row r="366" spans="2:65" s="11" customFormat="1" ht="13.5">
      <c r="B366" s="210"/>
      <c r="C366" s="211"/>
      <c r="D366" s="206" t="s">
        <v>145</v>
      </c>
      <c r="E366" s="212" t="s">
        <v>21</v>
      </c>
      <c r="F366" s="213" t="s">
        <v>146</v>
      </c>
      <c r="G366" s="211"/>
      <c r="H366" s="212" t="s">
        <v>21</v>
      </c>
      <c r="I366" s="214"/>
      <c r="J366" s="211"/>
      <c r="K366" s="211"/>
      <c r="L366" s="215"/>
      <c r="M366" s="216"/>
      <c r="N366" s="217"/>
      <c r="O366" s="217"/>
      <c r="P366" s="217"/>
      <c r="Q366" s="217"/>
      <c r="R366" s="217"/>
      <c r="S366" s="217"/>
      <c r="T366" s="218"/>
      <c r="AT366" s="219" t="s">
        <v>145</v>
      </c>
      <c r="AU366" s="219" t="s">
        <v>82</v>
      </c>
      <c r="AV366" s="11" t="s">
        <v>80</v>
      </c>
      <c r="AW366" s="11" t="s">
        <v>35</v>
      </c>
      <c r="AX366" s="11" t="s">
        <v>72</v>
      </c>
      <c r="AY366" s="219" t="s">
        <v>132</v>
      </c>
    </row>
    <row r="367" spans="2:65" s="11" customFormat="1" ht="13.5">
      <c r="B367" s="210"/>
      <c r="C367" s="211"/>
      <c r="D367" s="206" t="s">
        <v>145</v>
      </c>
      <c r="E367" s="212" t="s">
        <v>21</v>
      </c>
      <c r="F367" s="213" t="s">
        <v>486</v>
      </c>
      <c r="G367" s="211"/>
      <c r="H367" s="212" t="s">
        <v>21</v>
      </c>
      <c r="I367" s="214"/>
      <c r="J367" s="211"/>
      <c r="K367" s="211"/>
      <c r="L367" s="215"/>
      <c r="M367" s="216"/>
      <c r="N367" s="217"/>
      <c r="O367" s="217"/>
      <c r="P367" s="217"/>
      <c r="Q367" s="217"/>
      <c r="R367" s="217"/>
      <c r="S367" s="217"/>
      <c r="T367" s="218"/>
      <c r="AT367" s="219" t="s">
        <v>145</v>
      </c>
      <c r="AU367" s="219" t="s">
        <v>82</v>
      </c>
      <c r="AV367" s="11" t="s">
        <v>80</v>
      </c>
      <c r="AW367" s="11" t="s">
        <v>35</v>
      </c>
      <c r="AX367" s="11" t="s">
        <v>72</v>
      </c>
      <c r="AY367" s="219" t="s">
        <v>132</v>
      </c>
    </row>
    <row r="368" spans="2:65" s="12" customFormat="1" ht="13.5">
      <c r="B368" s="220"/>
      <c r="C368" s="221"/>
      <c r="D368" s="206" t="s">
        <v>145</v>
      </c>
      <c r="E368" s="222" t="s">
        <v>21</v>
      </c>
      <c r="F368" s="223" t="s">
        <v>166</v>
      </c>
      <c r="G368" s="221"/>
      <c r="H368" s="224">
        <v>5</v>
      </c>
      <c r="I368" s="225"/>
      <c r="J368" s="221"/>
      <c r="K368" s="221"/>
      <c r="L368" s="226"/>
      <c r="M368" s="227"/>
      <c r="N368" s="228"/>
      <c r="O368" s="228"/>
      <c r="P368" s="228"/>
      <c r="Q368" s="228"/>
      <c r="R368" s="228"/>
      <c r="S368" s="228"/>
      <c r="T368" s="229"/>
      <c r="AT368" s="230" t="s">
        <v>145</v>
      </c>
      <c r="AU368" s="230" t="s">
        <v>82</v>
      </c>
      <c r="AV368" s="12" t="s">
        <v>82</v>
      </c>
      <c r="AW368" s="12" t="s">
        <v>35</v>
      </c>
      <c r="AX368" s="12" t="s">
        <v>72</v>
      </c>
      <c r="AY368" s="230" t="s">
        <v>132</v>
      </c>
    </row>
    <row r="369" spans="2:65" s="11" customFormat="1" ht="13.5">
      <c r="B369" s="210"/>
      <c r="C369" s="211"/>
      <c r="D369" s="206" t="s">
        <v>145</v>
      </c>
      <c r="E369" s="212" t="s">
        <v>21</v>
      </c>
      <c r="F369" s="213" t="s">
        <v>487</v>
      </c>
      <c r="G369" s="211"/>
      <c r="H369" s="212" t="s">
        <v>21</v>
      </c>
      <c r="I369" s="214"/>
      <c r="J369" s="211"/>
      <c r="K369" s="211"/>
      <c r="L369" s="215"/>
      <c r="M369" s="216"/>
      <c r="N369" s="217"/>
      <c r="O369" s="217"/>
      <c r="P369" s="217"/>
      <c r="Q369" s="217"/>
      <c r="R369" s="217"/>
      <c r="S369" s="217"/>
      <c r="T369" s="218"/>
      <c r="AT369" s="219" t="s">
        <v>145</v>
      </c>
      <c r="AU369" s="219" t="s">
        <v>82</v>
      </c>
      <c r="AV369" s="11" t="s">
        <v>80</v>
      </c>
      <c r="AW369" s="11" t="s">
        <v>35</v>
      </c>
      <c r="AX369" s="11" t="s">
        <v>72</v>
      </c>
      <c r="AY369" s="219" t="s">
        <v>132</v>
      </c>
    </row>
    <row r="370" spans="2:65" s="12" customFormat="1" ht="13.5">
      <c r="B370" s="220"/>
      <c r="C370" s="221"/>
      <c r="D370" s="206" t="s">
        <v>145</v>
      </c>
      <c r="E370" s="222" t="s">
        <v>21</v>
      </c>
      <c r="F370" s="223" t="s">
        <v>166</v>
      </c>
      <c r="G370" s="221"/>
      <c r="H370" s="224">
        <v>5</v>
      </c>
      <c r="I370" s="225"/>
      <c r="J370" s="221"/>
      <c r="K370" s="221"/>
      <c r="L370" s="226"/>
      <c r="M370" s="227"/>
      <c r="N370" s="228"/>
      <c r="O370" s="228"/>
      <c r="P370" s="228"/>
      <c r="Q370" s="228"/>
      <c r="R370" s="228"/>
      <c r="S370" s="228"/>
      <c r="T370" s="229"/>
      <c r="AT370" s="230" t="s">
        <v>145</v>
      </c>
      <c r="AU370" s="230" t="s">
        <v>82</v>
      </c>
      <c r="AV370" s="12" t="s">
        <v>82</v>
      </c>
      <c r="AW370" s="12" t="s">
        <v>35</v>
      </c>
      <c r="AX370" s="12" t="s">
        <v>72</v>
      </c>
      <c r="AY370" s="230" t="s">
        <v>132</v>
      </c>
    </row>
    <row r="371" spans="2:65" s="13" customFormat="1" ht="13.5">
      <c r="B371" s="231"/>
      <c r="C371" s="232"/>
      <c r="D371" s="206" t="s">
        <v>145</v>
      </c>
      <c r="E371" s="233" t="s">
        <v>21</v>
      </c>
      <c r="F371" s="234" t="s">
        <v>148</v>
      </c>
      <c r="G371" s="232"/>
      <c r="H371" s="235">
        <v>10</v>
      </c>
      <c r="I371" s="236"/>
      <c r="J371" s="232"/>
      <c r="K371" s="232"/>
      <c r="L371" s="237"/>
      <c r="M371" s="238"/>
      <c r="N371" s="239"/>
      <c r="O371" s="239"/>
      <c r="P371" s="239"/>
      <c r="Q371" s="239"/>
      <c r="R371" s="239"/>
      <c r="S371" s="239"/>
      <c r="T371" s="240"/>
      <c r="AT371" s="241" t="s">
        <v>145</v>
      </c>
      <c r="AU371" s="241" t="s">
        <v>82</v>
      </c>
      <c r="AV371" s="13" t="s">
        <v>139</v>
      </c>
      <c r="AW371" s="13" t="s">
        <v>35</v>
      </c>
      <c r="AX371" s="13" t="s">
        <v>80</v>
      </c>
      <c r="AY371" s="241" t="s">
        <v>132</v>
      </c>
    </row>
    <row r="372" spans="2:65" s="1" customFormat="1" ht="16.5" customHeight="1">
      <c r="B372" s="42"/>
      <c r="C372" s="194" t="s">
        <v>488</v>
      </c>
      <c r="D372" s="194" t="s">
        <v>134</v>
      </c>
      <c r="E372" s="195" t="s">
        <v>489</v>
      </c>
      <c r="F372" s="196" t="s">
        <v>490</v>
      </c>
      <c r="G372" s="197" t="s">
        <v>405</v>
      </c>
      <c r="H372" s="198">
        <v>8</v>
      </c>
      <c r="I372" s="199"/>
      <c r="J372" s="200">
        <f>ROUND(I372*H372,2)</f>
        <v>0</v>
      </c>
      <c r="K372" s="196" t="s">
        <v>138</v>
      </c>
      <c r="L372" s="62"/>
      <c r="M372" s="201" t="s">
        <v>21</v>
      </c>
      <c r="N372" s="202" t="s">
        <v>43</v>
      </c>
      <c r="O372" s="43"/>
      <c r="P372" s="203">
        <f>O372*H372</f>
        <v>0</v>
      </c>
      <c r="Q372" s="203">
        <v>6.0000000000000002E-5</v>
      </c>
      <c r="R372" s="203">
        <f>Q372*H372</f>
        <v>4.8000000000000001E-4</v>
      </c>
      <c r="S372" s="203">
        <v>0</v>
      </c>
      <c r="T372" s="204">
        <f>S372*H372</f>
        <v>0</v>
      </c>
      <c r="AR372" s="25" t="s">
        <v>139</v>
      </c>
      <c r="AT372" s="25" t="s">
        <v>134</v>
      </c>
      <c r="AU372" s="25" t="s">
        <v>82</v>
      </c>
      <c r="AY372" s="25" t="s">
        <v>132</v>
      </c>
      <c r="BE372" s="205">
        <f>IF(N372="základní",J372,0)</f>
        <v>0</v>
      </c>
      <c r="BF372" s="205">
        <f>IF(N372="snížená",J372,0)</f>
        <v>0</v>
      </c>
      <c r="BG372" s="205">
        <f>IF(N372="zákl. přenesená",J372,0)</f>
        <v>0</v>
      </c>
      <c r="BH372" s="205">
        <f>IF(N372="sníž. přenesená",J372,0)</f>
        <v>0</v>
      </c>
      <c r="BI372" s="205">
        <f>IF(N372="nulová",J372,0)</f>
        <v>0</v>
      </c>
      <c r="BJ372" s="25" t="s">
        <v>80</v>
      </c>
      <c r="BK372" s="205">
        <f>ROUND(I372*H372,2)</f>
        <v>0</v>
      </c>
      <c r="BL372" s="25" t="s">
        <v>139</v>
      </c>
      <c r="BM372" s="25" t="s">
        <v>491</v>
      </c>
    </row>
    <row r="373" spans="2:65" s="1" customFormat="1" ht="13.5">
      <c r="B373" s="42"/>
      <c r="C373" s="64"/>
      <c r="D373" s="206" t="s">
        <v>141</v>
      </c>
      <c r="E373" s="64"/>
      <c r="F373" s="207" t="s">
        <v>492</v>
      </c>
      <c r="G373" s="64"/>
      <c r="H373" s="64"/>
      <c r="I373" s="165"/>
      <c r="J373" s="64"/>
      <c r="K373" s="64"/>
      <c r="L373" s="62"/>
      <c r="M373" s="208"/>
      <c r="N373" s="43"/>
      <c r="O373" s="43"/>
      <c r="P373" s="43"/>
      <c r="Q373" s="43"/>
      <c r="R373" s="43"/>
      <c r="S373" s="43"/>
      <c r="T373" s="79"/>
      <c r="AT373" s="25" t="s">
        <v>141</v>
      </c>
      <c r="AU373" s="25" t="s">
        <v>82</v>
      </c>
    </row>
    <row r="374" spans="2:65" s="10" customFormat="1" ht="29.85" customHeight="1">
      <c r="B374" s="178"/>
      <c r="C374" s="179"/>
      <c r="D374" s="180" t="s">
        <v>71</v>
      </c>
      <c r="E374" s="192" t="s">
        <v>199</v>
      </c>
      <c r="F374" s="192" t="s">
        <v>493</v>
      </c>
      <c r="G374" s="179"/>
      <c r="H374" s="179"/>
      <c r="I374" s="182"/>
      <c r="J374" s="193">
        <f>BK374</f>
        <v>0</v>
      </c>
      <c r="K374" s="179"/>
      <c r="L374" s="184"/>
      <c r="M374" s="185"/>
      <c r="N374" s="186"/>
      <c r="O374" s="186"/>
      <c r="P374" s="187">
        <f>P375+P465+P473</f>
        <v>0</v>
      </c>
      <c r="Q374" s="186"/>
      <c r="R374" s="187">
        <f>R375+R465+R473</f>
        <v>156.328125</v>
      </c>
      <c r="S374" s="186"/>
      <c r="T374" s="188">
        <f>T375+T465+T473</f>
        <v>0</v>
      </c>
      <c r="AR374" s="189" t="s">
        <v>80</v>
      </c>
      <c r="AT374" s="190" t="s">
        <v>71</v>
      </c>
      <c r="AU374" s="190" t="s">
        <v>80</v>
      </c>
      <c r="AY374" s="189" t="s">
        <v>132</v>
      </c>
      <c r="BK374" s="191">
        <f>BK375+BK465+BK473</f>
        <v>0</v>
      </c>
    </row>
    <row r="375" spans="2:65" s="10" customFormat="1" ht="14.85" customHeight="1">
      <c r="B375" s="178"/>
      <c r="C375" s="179"/>
      <c r="D375" s="180" t="s">
        <v>71</v>
      </c>
      <c r="E375" s="192" t="s">
        <v>494</v>
      </c>
      <c r="F375" s="192" t="s">
        <v>495</v>
      </c>
      <c r="G375" s="179"/>
      <c r="H375" s="179"/>
      <c r="I375" s="182"/>
      <c r="J375" s="193">
        <f>BK375</f>
        <v>0</v>
      </c>
      <c r="K375" s="179"/>
      <c r="L375" s="184"/>
      <c r="M375" s="185"/>
      <c r="N375" s="186"/>
      <c r="O375" s="186"/>
      <c r="P375" s="187">
        <f>SUM(P376:P464)</f>
        <v>0</v>
      </c>
      <c r="Q375" s="186"/>
      <c r="R375" s="187">
        <f>SUM(R376:R464)</f>
        <v>146.75992500000001</v>
      </c>
      <c r="S375" s="186"/>
      <c r="T375" s="188">
        <f>SUM(T376:T464)</f>
        <v>0</v>
      </c>
      <c r="AR375" s="189" t="s">
        <v>80</v>
      </c>
      <c r="AT375" s="190" t="s">
        <v>71</v>
      </c>
      <c r="AU375" s="190" t="s">
        <v>82</v>
      </c>
      <c r="AY375" s="189" t="s">
        <v>132</v>
      </c>
      <c r="BK375" s="191">
        <f>SUM(BK376:BK464)</f>
        <v>0</v>
      </c>
    </row>
    <row r="376" spans="2:65" s="1" customFormat="1" ht="16.5" customHeight="1">
      <c r="B376" s="42"/>
      <c r="C376" s="194" t="s">
        <v>496</v>
      </c>
      <c r="D376" s="194" t="s">
        <v>134</v>
      </c>
      <c r="E376" s="195" t="s">
        <v>497</v>
      </c>
      <c r="F376" s="196" t="s">
        <v>498</v>
      </c>
      <c r="G376" s="197" t="s">
        <v>417</v>
      </c>
      <c r="H376" s="198">
        <v>2</v>
      </c>
      <c r="I376" s="199"/>
      <c r="J376" s="200">
        <f>ROUND(I376*H376,2)</f>
        <v>0</v>
      </c>
      <c r="K376" s="196" t="s">
        <v>138</v>
      </c>
      <c r="L376" s="62"/>
      <c r="M376" s="201" t="s">
        <v>21</v>
      </c>
      <c r="N376" s="202" t="s">
        <v>43</v>
      </c>
      <c r="O376" s="43"/>
      <c r="P376" s="203">
        <f>O376*H376</f>
        <v>0</v>
      </c>
      <c r="Q376" s="203">
        <v>0</v>
      </c>
      <c r="R376" s="203">
        <f>Q376*H376</f>
        <v>0</v>
      </c>
      <c r="S376" s="203">
        <v>0</v>
      </c>
      <c r="T376" s="204">
        <f>S376*H376</f>
        <v>0</v>
      </c>
      <c r="AR376" s="25" t="s">
        <v>139</v>
      </c>
      <c r="AT376" s="25" t="s">
        <v>134</v>
      </c>
      <c r="AU376" s="25" t="s">
        <v>155</v>
      </c>
      <c r="AY376" s="25" t="s">
        <v>132</v>
      </c>
      <c r="BE376" s="205">
        <f>IF(N376="základní",J376,0)</f>
        <v>0</v>
      </c>
      <c r="BF376" s="205">
        <f>IF(N376="snížená",J376,0)</f>
        <v>0</v>
      </c>
      <c r="BG376" s="205">
        <f>IF(N376="zákl. přenesená",J376,0)</f>
        <v>0</v>
      </c>
      <c r="BH376" s="205">
        <f>IF(N376="sníž. přenesená",J376,0)</f>
        <v>0</v>
      </c>
      <c r="BI376" s="205">
        <f>IF(N376="nulová",J376,0)</f>
        <v>0</v>
      </c>
      <c r="BJ376" s="25" t="s">
        <v>80</v>
      </c>
      <c r="BK376" s="205">
        <f>ROUND(I376*H376,2)</f>
        <v>0</v>
      </c>
      <c r="BL376" s="25" t="s">
        <v>139</v>
      </c>
      <c r="BM376" s="25" t="s">
        <v>499</v>
      </c>
    </row>
    <row r="377" spans="2:65" s="1" customFormat="1" ht="27">
      <c r="B377" s="42"/>
      <c r="C377" s="64"/>
      <c r="D377" s="206" t="s">
        <v>141</v>
      </c>
      <c r="E377" s="64"/>
      <c r="F377" s="207" t="s">
        <v>500</v>
      </c>
      <c r="G377" s="64"/>
      <c r="H377" s="64"/>
      <c r="I377" s="165"/>
      <c r="J377" s="64"/>
      <c r="K377" s="64"/>
      <c r="L377" s="62"/>
      <c r="M377" s="208"/>
      <c r="N377" s="43"/>
      <c r="O377" s="43"/>
      <c r="P377" s="43"/>
      <c r="Q377" s="43"/>
      <c r="R377" s="43"/>
      <c r="S377" s="43"/>
      <c r="T377" s="79"/>
      <c r="AT377" s="25" t="s">
        <v>141</v>
      </c>
      <c r="AU377" s="25" t="s">
        <v>155</v>
      </c>
    </row>
    <row r="378" spans="2:65" s="1" customFormat="1" ht="40.5">
      <c r="B378" s="42"/>
      <c r="C378" s="64"/>
      <c r="D378" s="206" t="s">
        <v>143</v>
      </c>
      <c r="E378" s="64"/>
      <c r="F378" s="209" t="s">
        <v>501</v>
      </c>
      <c r="G378" s="64"/>
      <c r="H378" s="64"/>
      <c r="I378" s="165"/>
      <c r="J378" s="64"/>
      <c r="K378" s="64"/>
      <c r="L378" s="62"/>
      <c r="M378" s="208"/>
      <c r="N378" s="43"/>
      <c r="O378" s="43"/>
      <c r="P378" s="43"/>
      <c r="Q378" s="43"/>
      <c r="R378" s="43"/>
      <c r="S378" s="43"/>
      <c r="T378" s="79"/>
      <c r="AT378" s="25" t="s">
        <v>143</v>
      </c>
      <c r="AU378" s="25" t="s">
        <v>155</v>
      </c>
    </row>
    <row r="379" spans="2:65" s="11" customFormat="1" ht="13.5">
      <c r="B379" s="210"/>
      <c r="C379" s="211"/>
      <c r="D379" s="206" t="s">
        <v>145</v>
      </c>
      <c r="E379" s="212" t="s">
        <v>21</v>
      </c>
      <c r="F379" s="213" t="s">
        <v>502</v>
      </c>
      <c r="G379" s="211"/>
      <c r="H379" s="212" t="s">
        <v>21</v>
      </c>
      <c r="I379" s="214"/>
      <c r="J379" s="211"/>
      <c r="K379" s="211"/>
      <c r="L379" s="215"/>
      <c r="M379" s="216"/>
      <c r="N379" s="217"/>
      <c r="O379" s="217"/>
      <c r="P379" s="217"/>
      <c r="Q379" s="217"/>
      <c r="R379" s="217"/>
      <c r="S379" s="217"/>
      <c r="T379" s="218"/>
      <c r="AT379" s="219" t="s">
        <v>145</v>
      </c>
      <c r="AU379" s="219" t="s">
        <v>155</v>
      </c>
      <c r="AV379" s="11" t="s">
        <v>80</v>
      </c>
      <c r="AW379" s="11" t="s">
        <v>35</v>
      </c>
      <c r="AX379" s="11" t="s">
        <v>72</v>
      </c>
      <c r="AY379" s="219" t="s">
        <v>132</v>
      </c>
    </row>
    <row r="380" spans="2:65" s="12" customFormat="1" ht="13.5">
      <c r="B380" s="220"/>
      <c r="C380" s="221"/>
      <c r="D380" s="206" t="s">
        <v>145</v>
      </c>
      <c r="E380" s="222" t="s">
        <v>21</v>
      </c>
      <c r="F380" s="223" t="s">
        <v>82</v>
      </c>
      <c r="G380" s="221"/>
      <c r="H380" s="224">
        <v>2</v>
      </c>
      <c r="I380" s="225"/>
      <c r="J380" s="221"/>
      <c r="K380" s="221"/>
      <c r="L380" s="226"/>
      <c r="M380" s="227"/>
      <c r="N380" s="228"/>
      <c r="O380" s="228"/>
      <c r="P380" s="228"/>
      <c r="Q380" s="228"/>
      <c r="R380" s="228"/>
      <c r="S380" s="228"/>
      <c r="T380" s="229"/>
      <c r="AT380" s="230" t="s">
        <v>145</v>
      </c>
      <c r="AU380" s="230" t="s">
        <v>155</v>
      </c>
      <c r="AV380" s="12" t="s">
        <v>82</v>
      </c>
      <c r="AW380" s="12" t="s">
        <v>35</v>
      </c>
      <c r="AX380" s="12" t="s">
        <v>72</v>
      </c>
      <c r="AY380" s="230" t="s">
        <v>132</v>
      </c>
    </row>
    <row r="381" spans="2:65" s="13" customFormat="1" ht="13.5">
      <c r="B381" s="231"/>
      <c r="C381" s="232"/>
      <c r="D381" s="206" t="s">
        <v>145</v>
      </c>
      <c r="E381" s="233" t="s">
        <v>21</v>
      </c>
      <c r="F381" s="234" t="s">
        <v>148</v>
      </c>
      <c r="G381" s="232"/>
      <c r="H381" s="235">
        <v>2</v>
      </c>
      <c r="I381" s="236"/>
      <c r="J381" s="232"/>
      <c r="K381" s="232"/>
      <c r="L381" s="237"/>
      <c r="M381" s="238"/>
      <c r="N381" s="239"/>
      <c r="O381" s="239"/>
      <c r="P381" s="239"/>
      <c r="Q381" s="239"/>
      <c r="R381" s="239"/>
      <c r="S381" s="239"/>
      <c r="T381" s="240"/>
      <c r="AT381" s="241" t="s">
        <v>145</v>
      </c>
      <c r="AU381" s="241" t="s">
        <v>155</v>
      </c>
      <c r="AV381" s="13" t="s">
        <v>139</v>
      </c>
      <c r="AW381" s="13" t="s">
        <v>35</v>
      </c>
      <c r="AX381" s="13" t="s">
        <v>80</v>
      </c>
      <c r="AY381" s="241" t="s">
        <v>132</v>
      </c>
    </row>
    <row r="382" spans="2:65" s="1" customFormat="1" ht="16.5" customHeight="1">
      <c r="B382" s="42"/>
      <c r="C382" s="194" t="s">
        <v>503</v>
      </c>
      <c r="D382" s="194" t="s">
        <v>134</v>
      </c>
      <c r="E382" s="195" t="s">
        <v>504</v>
      </c>
      <c r="F382" s="196" t="s">
        <v>505</v>
      </c>
      <c r="G382" s="197" t="s">
        <v>417</v>
      </c>
      <c r="H382" s="198">
        <v>2</v>
      </c>
      <c r="I382" s="199"/>
      <c r="J382" s="200">
        <f>ROUND(I382*H382,2)</f>
        <v>0</v>
      </c>
      <c r="K382" s="196" t="s">
        <v>138</v>
      </c>
      <c r="L382" s="62"/>
      <c r="M382" s="201" t="s">
        <v>21</v>
      </c>
      <c r="N382" s="202" t="s">
        <v>43</v>
      </c>
      <c r="O382" s="43"/>
      <c r="P382" s="203">
        <f>O382*H382</f>
        <v>0</v>
      </c>
      <c r="Q382" s="203">
        <v>0</v>
      </c>
      <c r="R382" s="203">
        <f>Q382*H382</f>
        <v>0</v>
      </c>
      <c r="S382" s="203">
        <v>0</v>
      </c>
      <c r="T382" s="204">
        <f>S382*H382</f>
        <v>0</v>
      </c>
      <c r="AR382" s="25" t="s">
        <v>139</v>
      </c>
      <c r="AT382" s="25" t="s">
        <v>134</v>
      </c>
      <c r="AU382" s="25" t="s">
        <v>155</v>
      </c>
      <c r="AY382" s="25" t="s">
        <v>132</v>
      </c>
      <c r="BE382" s="205">
        <f>IF(N382="základní",J382,0)</f>
        <v>0</v>
      </c>
      <c r="BF382" s="205">
        <f>IF(N382="snížená",J382,0)</f>
        <v>0</v>
      </c>
      <c r="BG382" s="205">
        <f>IF(N382="zákl. přenesená",J382,0)</f>
        <v>0</v>
      </c>
      <c r="BH382" s="205">
        <f>IF(N382="sníž. přenesená",J382,0)</f>
        <v>0</v>
      </c>
      <c r="BI382" s="205">
        <f>IF(N382="nulová",J382,0)</f>
        <v>0</v>
      </c>
      <c r="BJ382" s="25" t="s">
        <v>80</v>
      </c>
      <c r="BK382" s="205">
        <f>ROUND(I382*H382,2)</f>
        <v>0</v>
      </c>
      <c r="BL382" s="25" t="s">
        <v>139</v>
      </c>
      <c r="BM382" s="25" t="s">
        <v>506</v>
      </c>
    </row>
    <row r="383" spans="2:65" s="1" customFormat="1" ht="27">
      <c r="B383" s="42"/>
      <c r="C383" s="64"/>
      <c r="D383" s="206" t="s">
        <v>141</v>
      </c>
      <c r="E383" s="64"/>
      <c r="F383" s="207" t="s">
        <v>507</v>
      </c>
      <c r="G383" s="64"/>
      <c r="H383" s="64"/>
      <c r="I383" s="165"/>
      <c r="J383" s="64"/>
      <c r="K383" s="64"/>
      <c r="L383" s="62"/>
      <c r="M383" s="208"/>
      <c r="N383" s="43"/>
      <c r="O383" s="43"/>
      <c r="P383" s="43"/>
      <c r="Q383" s="43"/>
      <c r="R383" s="43"/>
      <c r="S383" s="43"/>
      <c r="T383" s="79"/>
      <c r="AT383" s="25" t="s">
        <v>141</v>
      </c>
      <c r="AU383" s="25" t="s">
        <v>155</v>
      </c>
    </row>
    <row r="384" spans="2:65" s="1" customFormat="1" ht="40.5">
      <c r="B384" s="42"/>
      <c r="C384" s="64"/>
      <c r="D384" s="206" t="s">
        <v>143</v>
      </c>
      <c r="E384" s="64"/>
      <c r="F384" s="209" t="s">
        <v>501</v>
      </c>
      <c r="G384" s="64"/>
      <c r="H384" s="64"/>
      <c r="I384" s="165"/>
      <c r="J384" s="64"/>
      <c r="K384" s="64"/>
      <c r="L384" s="62"/>
      <c r="M384" s="208"/>
      <c r="N384" s="43"/>
      <c r="O384" s="43"/>
      <c r="P384" s="43"/>
      <c r="Q384" s="43"/>
      <c r="R384" s="43"/>
      <c r="S384" s="43"/>
      <c r="T384" s="79"/>
      <c r="AT384" s="25" t="s">
        <v>143</v>
      </c>
      <c r="AU384" s="25" t="s">
        <v>155</v>
      </c>
    </row>
    <row r="385" spans="2:65" s="11" customFormat="1" ht="13.5">
      <c r="B385" s="210"/>
      <c r="C385" s="211"/>
      <c r="D385" s="206" t="s">
        <v>145</v>
      </c>
      <c r="E385" s="212" t="s">
        <v>21</v>
      </c>
      <c r="F385" s="213" t="s">
        <v>443</v>
      </c>
      <c r="G385" s="211"/>
      <c r="H385" s="212" t="s">
        <v>21</v>
      </c>
      <c r="I385" s="214"/>
      <c r="J385" s="211"/>
      <c r="K385" s="211"/>
      <c r="L385" s="215"/>
      <c r="M385" s="216"/>
      <c r="N385" s="217"/>
      <c r="O385" s="217"/>
      <c r="P385" s="217"/>
      <c r="Q385" s="217"/>
      <c r="R385" s="217"/>
      <c r="S385" s="217"/>
      <c r="T385" s="218"/>
      <c r="AT385" s="219" t="s">
        <v>145</v>
      </c>
      <c r="AU385" s="219" t="s">
        <v>155</v>
      </c>
      <c r="AV385" s="11" t="s">
        <v>80</v>
      </c>
      <c r="AW385" s="11" t="s">
        <v>35</v>
      </c>
      <c r="AX385" s="11" t="s">
        <v>72</v>
      </c>
      <c r="AY385" s="219" t="s">
        <v>132</v>
      </c>
    </row>
    <row r="386" spans="2:65" s="12" customFormat="1" ht="13.5">
      <c r="B386" s="220"/>
      <c r="C386" s="221"/>
      <c r="D386" s="206" t="s">
        <v>145</v>
      </c>
      <c r="E386" s="222" t="s">
        <v>21</v>
      </c>
      <c r="F386" s="223" t="s">
        <v>82</v>
      </c>
      <c r="G386" s="221"/>
      <c r="H386" s="224">
        <v>2</v>
      </c>
      <c r="I386" s="225"/>
      <c r="J386" s="221"/>
      <c r="K386" s="221"/>
      <c r="L386" s="226"/>
      <c r="M386" s="227"/>
      <c r="N386" s="228"/>
      <c r="O386" s="228"/>
      <c r="P386" s="228"/>
      <c r="Q386" s="228"/>
      <c r="R386" s="228"/>
      <c r="S386" s="228"/>
      <c r="T386" s="229"/>
      <c r="AT386" s="230" t="s">
        <v>145</v>
      </c>
      <c r="AU386" s="230" t="s">
        <v>155</v>
      </c>
      <c r="AV386" s="12" t="s">
        <v>82</v>
      </c>
      <c r="AW386" s="12" t="s">
        <v>35</v>
      </c>
      <c r="AX386" s="12" t="s">
        <v>72</v>
      </c>
      <c r="AY386" s="230" t="s">
        <v>132</v>
      </c>
    </row>
    <row r="387" spans="2:65" s="13" customFormat="1" ht="13.5">
      <c r="B387" s="231"/>
      <c r="C387" s="232"/>
      <c r="D387" s="206" t="s">
        <v>145</v>
      </c>
      <c r="E387" s="233" t="s">
        <v>21</v>
      </c>
      <c r="F387" s="234" t="s">
        <v>148</v>
      </c>
      <c r="G387" s="232"/>
      <c r="H387" s="235">
        <v>2</v>
      </c>
      <c r="I387" s="236"/>
      <c r="J387" s="232"/>
      <c r="K387" s="232"/>
      <c r="L387" s="237"/>
      <c r="M387" s="238"/>
      <c r="N387" s="239"/>
      <c r="O387" s="239"/>
      <c r="P387" s="239"/>
      <c r="Q387" s="239"/>
      <c r="R387" s="239"/>
      <c r="S387" s="239"/>
      <c r="T387" s="240"/>
      <c r="AT387" s="241" t="s">
        <v>145</v>
      </c>
      <c r="AU387" s="241" t="s">
        <v>155</v>
      </c>
      <c r="AV387" s="13" t="s">
        <v>139</v>
      </c>
      <c r="AW387" s="13" t="s">
        <v>35</v>
      </c>
      <c r="AX387" s="13" t="s">
        <v>80</v>
      </c>
      <c r="AY387" s="241" t="s">
        <v>132</v>
      </c>
    </row>
    <row r="388" spans="2:65" s="1" customFormat="1" ht="16.5" customHeight="1">
      <c r="B388" s="42"/>
      <c r="C388" s="194" t="s">
        <v>508</v>
      </c>
      <c r="D388" s="194" t="s">
        <v>134</v>
      </c>
      <c r="E388" s="195" t="s">
        <v>509</v>
      </c>
      <c r="F388" s="196" t="s">
        <v>510</v>
      </c>
      <c r="G388" s="197" t="s">
        <v>417</v>
      </c>
      <c r="H388" s="198">
        <v>6</v>
      </c>
      <c r="I388" s="199"/>
      <c r="J388" s="200">
        <f>ROUND(I388*H388,2)</f>
        <v>0</v>
      </c>
      <c r="K388" s="196" t="s">
        <v>138</v>
      </c>
      <c r="L388" s="62"/>
      <c r="M388" s="201" t="s">
        <v>21</v>
      </c>
      <c r="N388" s="202" t="s">
        <v>43</v>
      </c>
      <c r="O388" s="43"/>
      <c r="P388" s="203">
        <f>O388*H388</f>
        <v>0</v>
      </c>
      <c r="Q388" s="203">
        <v>0</v>
      </c>
      <c r="R388" s="203">
        <f>Q388*H388</f>
        <v>0</v>
      </c>
      <c r="S388" s="203">
        <v>0</v>
      </c>
      <c r="T388" s="204">
        <f>S388*H388</f>
        <v>0</v>
      </c>
      <c r="AR388" s="25" t="s">
        <v>139</v>
      </c>
      <c r="AT388" s="25" t="s">
        <v>134</v>
      </c>
      <c r="AU388" s="25" t="s">
        <v>155</v>
      </c>
      <c r="AY388" s="25" t="s">
        <v>132</v>
      </c>
      <c r="BE388" s="205">
        <f>IF(N388="základní",J388,0)</f>
        <v>0</v>
      </c>
      <c r="BF388" s="205">
        <f>IF(N388="snížená",J388,0)</f>
        <v>0</v>
      </c>
      <c r="BG388" s="205">
        <f>IF(N388="zákl. přenesená",J388,0)</f>
        <v>0</v>
      </c>
      <c r="BH388" s="205">
        <f>IF(N388="sníž. přenesená",J388,0)</f>
        <v>0</v>
      </c>
      <c r="BI388" s="205">
        <f>IF(N388="nulová",J388,0)</f>
        <v>0</v>
      </c>
      <c r="BJ388" s="25" t="s">
        <v>80</v>
      </c>
      <c r="BK388" s="205">
        <f>ROUND(I388*H388,2)</f>
        <v>0</v>
      </c>
      <c r="BL388" s="25" t="s">
        <v>139</v>
      </c>
      <c r="BM388" s="25" t="s">
        <v>511</v>
      </c>
    </row>
    <row r="389" spans="2:65" s="1" customFormat="1" ht="13.5">
      <c r="B389" s="42"/>
      <c r="C389" s="64"/>
      <c r="D389" s="206" t="s">
        <v>141</v>
      </c>
      <c r="E389" s="64"/>
      <c r="F389" s="207" t="s">
        <v>512</v>
      </c>
      <c r="G389" s="64"/>
      <c r="H389" s="64"/>
      <c r="I389" s="165"/>
      <c r="J389" s="64"/>
      <c r="K389" s="64"/>
      <c r="L389" s="62"/>
      <c r="M389" s="208"/>
      <c r="N389" s="43"/>
      <c r="O389" s="43"/>
      <c r="P389" s="43"/>
      <c r="Q389" s="43"/>
      <c r="R389" s="43"/>
      <c r="S389" s="43"/>
      <c r="T389" s="79"/>
      <c r="AT389" s="25" t="s">
        <v>141</v>
      </c>
      <c r="AU389" s="25" t="s">
        <v>155</v>
      </c>
    </row>
    <row r="390" spans="2:65" s="1" customFormat="1" ht="40.5">
      <c r="B390" s="42"/>
      <c r="C390" s="64"/>
      <c r="D390" s="206" t="s">
        <v>143</v>
      </c>
      <c r="E390" s="64"/>
      <c r="F390" s="209" t="s">
        <v>501</v>
      </c>
      <c r="G390" s="64"/>
      <c r="H390" s="64"/>
      <c r="I390" s="165"/>
      <c r="J390" s="64"/>
      <c r="K390" s="64"/>
      <c r="L390" s="62"/>
      <c r="M390" s="208"/>
      <c r="N390" s="43"/>
      <c r="O390" s="43"/>
      <c r="P390" s="43"/>
      <c r="Q390" s="43"/>
      <c r="R390" s="43"/>
      <c r="S390" s="43"/>
      <c r="T390" s="79"/>
      <c r="AT390" s="25" t="s">
        <v>143</v>
      </c>
      <c r="AU390" s="25" t="s">
        <v>155</v>
      </c>
    </row>
    <row r="391" spans="2:65" s="11" customFormat="1" ht="13.5">
      <c r="B391" s="210"/>
      <c r="C391" s="211"/>
      <c r="D391" s="206" t="s">
        <v>145</v>
      </c>
      <c r="E391" s="212" t="s">
        <v>21</v>
      </c>
      <c r="F391" s="213" t="s">
        <v>513</v>
      </c>
      <c r="G391" s="211"/>
      <c r="H391" s="212" t="s">
        <v>21</v>
      </c>
      <c r="I391" s="214"/>
      <c r="J391" s="211"/>
      <c r="K391" s="211"/>
      <c r="L391" s="215"/>
      <c r="M391" s="216"/>
      <c r="N391" s="217"/>
      <c r="O391" s="217"/>
      <c r="P391" s="217"/>
      <c r="Q391" s="217"/>
      <c r="R391" s="217"/>
      <c r="S391" s="217"/>
      <c r="T391" s="218"/>
      <c r="AT391" s="219" t="s">
        <v>145</v>
      </c>
      <c r="AU391" s="219" t="s">
        <v>155</v>
      </c>
      <c r="AV391" s="11" t="s">
        <v>80</v>
      </c>
      <c r="AW391" s="11" t="s">
        <v>35</v>
      </c>
      <c r="AX391" s="11" t="s">
        <v>72</v>
      </c>
      <c r="AY391" s="219" t="s">
        <v>132</v>
      </c>
    </row>
    <row r="392" spans="2:65" s="12" customFormat="1" ht="13.5">
      <c r="B392" s="220"/>
      <c r="C392" s="221"/>
      <c r="D392" s="206" t="s">
        <v>145</v>
      </c>
      <c r="E392" s="222" t="s">
        <v>21</v>
      </c>
      <c r="F392" s="223" t="s">
        <v>514</v>
      </c>
      <c r="G392" s="221"/>
      <c r="H392" s="224">
        <v>6</v>
      </c>
      <c r="I392" s="225"/>
      <c r="J392" s="221"/>
      <c r="K392" s="221"/>
      <c r="L392" s="226"/>
      <c r="M392" s="227"/>
      <c r="N392" s="228"/>
      <c r="O392" s="228"/>
      <c r="P392" s="228"/>
      <c r="Q392" s="228"/>
      <c r="R392" s="228"/>
      <c r="S392" s="228"/>
      <c r="T392" s="229"/>
      <c r="AT392" s="230" t="s">
        <v>145</v>
      </c>
      <c r="AU392" s="230" t="s">
        <v>155</v>
      </c>
      <c r="AV392" s="12" t="s">
        <v>82</v>
      </c>
      <c r="AW392" s="12" t="s">
        <v>35</v>
      </c>
      <c r="AX392" s="12" t="s">
        <v>72</v>
      </c>
      <c r="AY392" s="230" t="s">
        <v>132</v>
      </c>
    </row>
    <row r="393" spans="2:65" s="13" customFormat="1" ht="13.5">
      <c r="B393" s="231"/>
      <c r="C393" s="232"/>
      <c r="D393" s="206" t="s">
        <v>145</v>
      </c>
      <c r="E393" s="233" t="s">
        <v>21</v>
      </c>
      <c r="F393" s="234" t="s">
        <v>148</v>
      </c>
      <c r="G393" s="232"/>
      <c r="H393" s="235">
        <v>6</v>
      </c>
      <c r="I393" s="236"/>
      <c r="J393" s="232"/>
      <c r="K393" s="232"/>
      <c r="L393" s="237"/>
      <c r="M393" s="238"/>
      <c r="N393" s="239"/>
      <c r="O393" s="239"/>
      <c r="P393" s="239"/>
      <c r="Q393" s="239"/>
      <c r="R393" s="239"/>
      <c r="S393" s="239"/>
      <c r="T393" s="240"/>
      <c r="AT393" s="241" t="s">
        <v>145</v>
      </c>
      <c r="AU393" s="241" t="s">
        <v>155</v>
      </c>
      <c r="AV393" s="13" t="s">
        <v>139</v>
      </c>
      <c r="AW393" s="13" t="s">
        <v>35</v>
      </c>
      <c r="AX393" s="13" t="s">
        <v>80</v>
      </c>
      <c r="AY393" s="241" t="s">
        <v>132</v>
      </c>
    </row>
    <row r="394" spans="2:65" s="1" customFormat="1" ht="16.5" customHeight="1">
      <c r="B394" s="42"/>
      <c r="C394" s="194" t="s">
        <v>515</v>
      </c>
      <c r="D394" s="194" t="s">
        <v>134</v>
      </c>
      <c r="E394" s="195" t="s">
        <v>516</v>
      </c>
      <c r="F394" s="196" t="s">
        <v>517</v>
      </c>
      <c r="G394" s="197" t="s">
        <v>417</v>
      </c>
      <c r="H394" s="198">
        <v>80</v>
      </c>
      <c r="I394" s="199"/>
      <c r="J394" s="200">
        <f>ROUND(I394*H394,2)</f>
        <v>0</v>
      </c>
      <c r="K394" s="196" t="s">
        <v>138</v>
      </c>
      <c r="L394" s="62"/>
      <c r="M394" s="201" t="s">
        <v>21</v>
      </c>
      <c r="N394" s="202" t="s">
        <v>43</v>
      </c>
      <c r="O394" s="43"/>
      <c r="P394" s="203">
        <f>O394*H394</f>
        <v>0</v>
      </c>
      <c r="Q394" s="203">
        <v>0</v>
      </c>
      <c r="R394" s="203">
        <f>Q394*H394</f>
        <v>0</v>
      </c>
      <c r="S394" s="203">
        <v>0</v>
      </c>
      <c r="T394" s="204">
        <f>S394*H394</f>
        <v>0</v>
      </c>
      <c r="AR394" s="25" t="s">
        <v>139</v>
      </c>
      <c r="AT394" s="25" t="s">
        <v>134</v>
      </c>
      <c r="AU394" s="25" t="s">
        <v>155</v>
      </c>
      <c r="AY394" s="25" t="s">
        <v>132</v>
      </c>
      <c r="BE394" s="205">
        <f>IF(N394="základní",J394,0)</f>
        <v>0</v>
      </c>
      <c r="BF394" s="205">
        <f>IF(N394="snížená",J394,0)</f>
        <v>0</v>
      </c>
      <c r="BG394" s="205">
        <f>IF(N394="zákl. přenesená",J394,0)</f>
        <v>0</v>
      </c>
      <c r="BH394" s="205">
        <f>IF(N394="sníž. přenesená",J394,0)</f>
        <v>0</v>
      </c>
      <c r="BI394" s="205">
        <f>IF(N394="nulová",J394,0)</f>
        <v>0</v>
      </c>
      <c r="BJ394" s="25" t="s">
        <v>80</v>
      </c>
      <c r="BK394" s="205">
        <f>ROUND(I394*H394,2)</f>
        <v>0</v>
      </c>
      <c r="BL394" s="25" t="s">
        <v>139</v>
      </c>
      <c r="BM394" s="25" t="s">
        <v>518</v>
      </c>
    </row>
    <row r="395" spans="2:65" s="1" customFormat="1" ht="27">
      <c r="B395" s="42"/>
      <c r="C395" s="64"/>
      <c r="D395" s="206" t="s">
        <v>141</v>
      </c>
      <c r="E395" s="64"/>
      <c r="F395" s="207" t="s">
        <v>519</v>
      </c>
      <c r="G395" s="64"/>
      <c r="H395" s="64"/>
      <c r="I395" s="165"/>
      <c r="J395" s="64"/>
      <c r="K395" s="64"/>
      <c r="L395" s="62"/>
      <c r="M395" s="208"/>
      <c r="N395" s="43"/>
      <c r="O395" s="43"/>
      <c r="P395" s="43"/>
      <c r="Q395" s="43"/>
      <c r="R395" s="43"/>
      <c r="S395" s="43"/>
      <c r="T395" s="79"/>
      <c r="AT395" s="25" t="s">
        <v>141</v>
      </c>
      <c r="AU395" s="25" t="s">
        <v>155</v>
      </c>
    </row>
    <row r="396" spans="2:65" s="1" customFormat="1" ht="40.5">
      <c r="B396" s="42"/>
      <c r="C396" s="64"/>
      <c r="D396" s="206" t="s">
        <v>143</v>
      </c>
      <c r="E396" s="64"/>
      <c r="F396" s="209" t="s">
        <v>501</v>
      </c>
      <c r="G396" s="64"/>
      <c r="H396" s="64"/>
      <c r="I396" s="165"/>
      <c r="J396" s="64"/>
      <c r="K396" s="64"/>
      <c r="L396" s="62"/>
      <c r="M396" s="208"/>
      <c r="N396" s="43"/>
      <c r="O396" s="43"/>
      <c r="P396" s="43"/>
      <c r="Q396" s="43"/>
      <c r="R396" s="43"/>
      <c r="S396" s="43"/>
      <c r="T396" s="79"/>
      <c r="AT396" s="25" t="s">
        <v>143</v>
      </c>
      <c r="AU396" s="25" t="s">
        <v>155</v>
      </c>
    </row>
    <row r="397" spans="2:65" s="12" customFormat="1" ht="13.5">
      <c r="B397" s="220"/>
      <c r="C397" s="221"/>
      <c r="D397" s="206" t="s">
        <v>145</v>
      </c>
      <c r="E397" s="222" t="s">
        <v>21</v>
      </c>
      <c r="F397" s="223" t="s">
        <v>520</v>
      </c>
      <c r="G397" s="221"/>
      <c r="H397" s="224">
        <v>80</v>
      </c>
      <c r="I397" s="225"/>
      <c r="J397" s="221"/>
      <c r="K397" s="221"/>
      <c r="L397" s="226"/>
      <c r="M397" s="227"/>
      <c r="N397" s="228"/>
      <c r="O397" s="228"/>
      <c r="P397" s="228"/>
      <c r="Q397" s="228"/>
      <c r="R397" s="228"/>
      <c r="S397" s="228"/>
      <c r="T397" s="229"/>
      <c r="AT397" s="230" t="s">
        <v>145</v>
      </c>
      <c r="AU397" s="230" t="s">
        <v>155</v>
      </c>
      <c r="AV397" s="12" t="s">
        <v>82</v>
      </c>
      <c r="AW397" s="12" t="s">
        <v>35</v>
      </c>
      <c r="AX397" s="12" t="s">
        <v>80</v>
      </c>
      <c r="AY397" s="230" t="s">
        <v>132</v>
      </c>
    </row>
    <row r="398" spans="2:65" s="1" customFormat="1" ht="16.5" customHeight="1">
      <c r="B398" s="42"/>
      <c r="C398" s="194" t="s">
        <v>521</v>
      </c>
      <c r="D398" s="194" t="s">
        <v>134</v>
      </c>
      <c r="E398" s="195" t="s">
        <v>522</v>
      </c>
      <c r="F398" s="196" t="s">
        <v>523</v>
      </c>
      <c r="G398" s="197" t="s">
        <v>417</v>
      </c>
      <c r="H398" s="198">
        <v>80</v>
      </c>
      <c r="I398" s="199"/>
      <c r="J398" s="200">
        <f>ROUND(I398*H398,2)</f>
        <v>0</v>
      </c>
      <c r="K398" s="196" t="s">
        <v>138</v>
      </c>
      <c r="L398" s="62"/>
      <c r="M398" s="201" t="s">
        <v>21</v>
      </c>
      <c r="N398" s="202" t="s">
        <v>43</v>
      </c>
      <c r="O398" s="43"/>
      <c r="P398" s="203">
        <f>O398*H398</f>
        <v>0</v>
      </c>
      <c r="Q398" s="203">
        <v>0</v>
      </c>
      <c r="R398" s="203">
        <f>Q398*H398</f>
        <v>0</v>
      </c>
      <c r="S398" s="203">
        <v>0</v>
      </c>
      <c r="T398" s="204">
        <f>S398*H398</f>
        <v>0</v>
      </c>
      <c r="AR398" s="25" t="s">
        <v>139</v>
      </c>
      <c r="AT398" s="25" t="s">
        <v>134</v>
      </c>
      <c r="AU398" s="25" t="s">
        <v>155</v>
      </c>
      <c r="AY398" s="25" t="s">
        <v>132</v>
      </c>
      <c r="BE398" s="205">
        <f>IF(N398="základní",J398,0)</f>
        <v>0</v>
      </c>
      <c r="BF398" s="205">
        <f>IF(N398="snížená",J398,0)</f>
        <v>0</v>
      </c>
      <c r="BG398" s="205">
        <f>IF(N398="zákl. přenesená",J398,0)</f>
        <v>0</v>
      </c>
      <c r="BH398" s="205">
        <f>IF(N398="sníž. přenesená",J398,0)</f>
        <v>0</v>
      </c>
      <c r="BI398" s="205">
        <f>IF(N398="nulová",J398,0)</f>
        <v>0</v>
      </c>
      <c r="BJ398" s="25" t="s">
        <v>80</v>
      </c>
      <c r="BK398" s="205">
        <f>ROUND(I398*H398,2)</f>
        <v>0</v>
      </c>
      <c r="BL398" s="25" t="s">
        <v>139</v>
      </c>
      <c r="BM398" s="25" t="s">
        <v>524</v>
      </c>
    </row>
    <row r="399" spans="2:65" s="1" customFormat="1" ht="27">
      <c r="B399" s="42"/>
      <c r="C399" s="64"/>
      <c r="D399" s="206" t="s">
        <v>141</v>
      </c>
      <c r="E399" s="64"/>
      <c r="F399" s="207" t="s">
        <v>525</v>
      </c>
      <c r="G399" s="64"/>
      <c r="H399" s="64"/>
      <c r="I399" s="165"/>
      <c r="J399" s="64"/>
      <c r="K399" s="64"/>
      <c r="L399" s="62"/>
      <c r="M399" s="208"/>
      <c r="N399" s="43"/>
      <c r="O399" s="43"/>
      <c r="P399" s="43"/>
      <c r="Q399" s="43"/>
      <c r="R399" s="43"/>
      <c r="S399" s="43"/>
      <c r="T399" s="79"/>
      <c r="AT399" s="25" t="s">
        <v>141</v>
      </c>
      <c r="AU399" s="25" t="s">
        <v>155</v>
      </c>
    </row>
    <row r="400" spans="2:65" s="1" customFormat="1" ht="40.5">
      <c r="B400" s="42"/>
      <c r="C400" s="64"/>
      <c r="D400" s="206" t="s">
        <v>143</v>
      </c>
      <c r="E400" s="64"/>
      <c r="F400" s="209" t="s">
        <v>501</v>
      </c>
      <c r="G400" s="64"/>
      <c r="H400" s="64"/>
      <c r="I400" s="165"/>
      <c r="J400" s="64"/>
      <c r="K400" s="64"/>
      <c r="L400" s="62"/>
      <c r="M400" s="208"/>
      <c r="N400" s="43"/>
      <c r="O400" s="43"/>
      <c r="P400" s="43"/>
      <c r="Q400" s="43"/>
      <c r="R400" s="43"/>
      <c r="S400" s="43"/>
      <c r="T400" s="79"/>
      <c r="AT400" s="25" t="s">
        <v>143</v>
      </c>
      <c r="AU400" s="25" t="s">
        <v>155</v>
      </c>
    </row>
    <row r="401" spans="2:65" s="12" customFormat="1" ht="13.5">
      <c r="B401" s="220"/>
      <c r="C401" s="221"/>
      <c r="D401" s="206" t="s">
        <v>145</v>
      </c>
      <c r="E401" s="222" t="s">
        <v>21</v>
      </c>
      <c r="F401" s="223" t="s">
        <v>520</v>
      </c>
      <c r="G401" s="221"/>
      <c r="H401" s="224">
        <v>80</v>
      </c>
      <c r="I401" s="225"/>
      <c r="J401" s="221"/>
      <c r="K401" s="221"/>
      <c r="L401" s="226"/>
      <c r="M401" s="227"/>
      <c r="N401" s="228"/>
      <c r="O401" s="228"/>
      <c r="P401" s="228"/>
      <c r="Q401" s="228"/>
      <c r="R401" s="228"/>
      <c r="S401" s="228"/>
      <c r="T401" s="229"/>
      <c r="AT401" s="230" t="s">
        <v>145</v>
      </c>
      <c r="AU401" s="230" t="s">
        <v>155</v>
      </c>
      <c r="AV401" s="12" t="s">
        <v>82</v>
      </c>
      <c r="AW401" s="12" t="s">
        <v>35</v>
      </c>
      <c r="AX401" s="12" t="s">
        <v>80</v>
      </c>
      <c r="AY401" s="230" t="s">
        <v>132</v>
      </c>
    </row>
    <row r="402" spans="2:65" s="1" customFormat="1" ht="25.5" customHeight="1">
      <c r="B402" s="42"/>
      <c r="C402" s="194" t="s">
        <v>526</v>
      </c>
      <c r="D402" s="194" t="s">
        <v>134</v>
      </c>
      <c r="E402" s="195" t="s">
        <v>527</v>
      </c>
      <c r="F402" s="196" t="s">
        <v>528</v>
      </c>
      <c r="G402" s="197" t="s">
        <v>417</v>
      </c>
      <c r="H402" s="198">
        <v>120</v>
      </c>
      <c r="I402" s="199"/>
      <c r="J402" s="200">
        <f>ROUND(I402*H402,2)</f>
        <v>0</v>
      </c>
      <c r="K402" s="196" t="s">
        <v>138</v>
      </c>
      <c r="L402" s="62"/>
      <c r="M402" s="201" t="s">
        <v>21</v>
      </c>
      <c r="N402" s="202" t="s">
        <v>43</v>
      </c>
      <c r="O402" s="43"/>
      <c r="P402" s="203">
        <f>O402*H402</f>
        <v>0</v>
      </c>
      <c r="Q402" s="203">
        <v>0</v>
      </c>
      <c r="R402" s="203">
        <f>Q402*H402</f>
        <v>0</v>
      </c>
      <c r="S402" s="203">
        <v>0</v>
      </c>
      <c r="T402" s="204">
        <f>S402*H402</f>
        <v>0</v>
      </c>
      <c r="AR402" s="25" t="s">
        <v>139</v>
      </c>
      <c r="AT402" s="25" t="s">
        <v>134</v>
      </c>
      <c r="AU402" s="25" t="s">
        <v>155</v>
      </c>
      <c r="AY402" s="25" t="s">
        <v>132</v>
      </c>
      <c r="BE402" s="205">
        <f>IF(N402="základní",J402,0)</f>
        <v>0</v>
      </c>
      <c r="BF402" s="205">
        <f>IF(N402="snížená",J402,0)</f>
        <v>0</v>
      </c>
      <c r="BG402" s="205">
        <f>IF(N402="zákl. přenesená",J402,0)</f>
        <v>0</v>
      </c>
      <c r="BH402" s="205">
        <f>IF(N402="sníž. přenesená",J402,0)</f>
        <v>0</v>
      </c>
      <c r="BI402" s="205">
        <f>IF(N402="nulová",J402,0)</f>
        <v>0</v>
      </c>
      <c r="BJ402" s="25" t="s">
        <v>80</v>
      </c>
      <c r="BK402" s="205">
        <f>ROUND(I402*H402,2)</f>
        <v>0</v>
      </c>
      <c r="BL402" s="25" t="s">
        <v>139</v>
      </c>
      <c r="BM402" s="25" t="s">
        <v>529</v>
      </c>
    </row>
    <row r="403" spans="2:65" s="1" customFormat="1" ht="27">
      <c r="B403" s="42"/>
      <c r="C403" s="64"/>
      <c r="D403" s="206" t="s">
        <v>141</v>
      </c>
      <c r="E403" s="64"/>
      <c r="F403" s="207" t="s">
        <v>530</v>
      </c>
      <c r="G403" s="64"/>
      <c r="H403" s="64"/>
      <c r="I403" s="165"/>
      <c r="J403" s="64"/>
      <c r="K403" s="64"/>
      <c r="L403" s="62"/>
      <c r="M403" s="208"/>
      <c r="N403" s="43"/>
      <c r="O403" s="43"/>
      <c r="P403" s="43"/>
      <c r="Q403" s="43"/>
      <c r="R403" s="43"/>
      <c r="S403" s="43"/>
      <c r="T403" s="79"/>
      <c r="AT403" s="25" t="s">
        <v>141</v>
      </c>
      <c r="AU403" s="25" t="s">
        <v>155</v>
      </c>
    </row>
    <row r="404" spans="2:65" s="1" customFormat="1" ht="40.5">
      <c r="B404" s="42"/>
      <c r="C404" s="64"/>
      <c r="D404" s="206" t="s">
        <v>143</v>
      </c>
      <c r="E404" s="64"/>
      <c r="F404" s="209" t="s">
        <v>501</v>
      </c>
      <c r="G404" s="64"/>
      <c r="H404" s="64"/>
      <c r="I404" s="165"/>
      <c r="J404" s="64"/>
      <c r="K404" s="64"/>
      <c r="L404" s="62"/>
      <c r="M404" s="208"/>
      <c r="N404" s="43"/>
      <c r="O404" s="43"/>
      <c r="P404" s="43"/>
      <c r="Q404" s="43"/>
      <c r="R404" s="43"/>
      <c r="S404" s="43"/>
      <c r="T404" s="79"/>
      <c r="AT404" s="25" t="s">
        <v>143</v>
      </c>
      <c r="AU404" s="25" t="s">
        <v>155</v>
      </c>
    </row>
    <row r="405" spans="2:65" s="12" customFormat="1" ht="13.5">
      <c r="B405" s="220"/>
      <c r="C405" s="221"/>
      <c r="D405" s="206" t="s">
        <v>145</v>
      </c>
      <c r="E405" s="222" t="s">
        <v>21</v>
      </c>
      <c r="F405" s="223" t="s">
        <v>531</v>
      </c>
      <c r="G405" s="221"/>
      <c r="H405" s="224">
        <v>120</v>
      </c>
      <c r="I405" s="225"/>
      <c r="J405" s="221"/>
      <c r="K405" s="221"/>
      <c r="L405" s="226"/>
      <c r="M405" s="227"/>
      <c r="N405" s="228"/>
      <c r="O405" s="228"/>
      <c r="P405" s="228"/>
      <c r="Q405" s="228"/>
      <c r="R405" s="228"/>
      <c r="S405" s="228"/>
      <c r="T405" s="229"/>
      <c r="AT405" s="230" t="s">
        <v>145</v>
      </c>
      <c r="AU405" s="230" t="s">
        <v>155</v>
      </c>
      <c r="AV405" s="12" t="s">
        <v>82</v>
      </c>
      <c r="AW405" s="12" t="s">
        <v>35</v>
      </c>
      <c r="AX405" s="12" t="s">
        <v>80</v>
      </c>
      <c r="AY405" s="230" t="s">
        <v>132</v>
      </c>
    </row>
    <row r="406" spans="2:65" s="1" customFormat="1" ht="16.5" customHeight="1">
      <c r="B406" s="42"/>
      <c r="C406" s="194" t="s">
        <v>532</v>
      </c>
      <c r="D406" s="194" t="s">
        <v>134</v>
      </c>
      <c r="E406" s="195" t="s">
        <v>533</v>
      </c>
      <c r="F406" s="196" t="s">
        <v>534</v>
      </c>
      <c r="G406" s="197" t="s">
        <v>417</v>
      </c>
      <c r="H406" s="198">
        <v>20</v>
      </c>
      <c r="I406" s="199"/>
      <c r="J406" s="200">
        <f>ROUND(I406*H406,2)</f>
        <v>0</v>
      </c>
      <c r="K406" s="196" t="s">
        <v>138</v>
      </c>
      <c r="L406" s="62"/>
      <c r="M406" s="201" t="s">
        <v>21</v>
      </c>
      <c r="N406" s="202" t="s">
        <v>43</v>
      </c>
      <c r="O406" s="43"/>
      <c r="P406" s="203">
        <f>O406*H406</f>
        <v>0</v>
      </c>
      <c r="Q406" s="203">
        <v>0</v>
      </c>
      <c r="R406" s="203">
        <f>Q406*H406</f>
        <v>0</v>
      </c>
      <c r="S406" s="203">
        <v>0</v>
      </c>
      <c r="T406" s="204">
        <f>S406*H406</f>
        <v>0</v>
      </c>
      <c r="AR406" s="25" t="s">
        <v>139</v>
      </c>
      <c r="AT406" s="25" t="s">
        <v>134</v>
      </c>
      <c r="AU406" s="25" t="s">
        <v>155</v>
      </c>
      <c r="AY406" s="25" t="s">
        <v>132</v>
      </c>
      <c r="BE406" s="205">
        <f>IF(N406="základní",J406,0)</f>
        <v>0</v>
      </c>
      <c r="BF406" s="205">
        <f>IF(N406="snížená",J406,0)</f>
        <v>0</v>
      </c>
      <c r="BG406" s="205">
        <f>IF(N406="zákl. přenesená",J406,0)</f>
        <v>0</v>
      </c>
      <c r="BH406" s="205">
        <f>IF(N406="sníž. přenesená",J406,0)</f>
        <v>0</v>
      </c>
      <c r="BI406" s="205">
        <f>IF(N406="nulová",J406,0)</f>
        <v>0</v>
      </c>
      <c r="BJ406" s="25" t="s">
        <v>80</v>
      </c>
      <c r="BK406" s="205">
        <f>ROUND(I406*H406,2)</f>
        <v>0</v>
      </c>
      <c r="BL406" s="25" t="s">
        <v>139</v>
      </c>
      <c r="BM406" s="25" t="s">
        <v>535</v>
      </c>
    </row>
    <row r="407" spans="2:65" s="1" customFormat="1" ht="13.5">
      <c r="B407" s="42"/>
      <c r="C407" s="64"/>
      <c r="D407" s="206" t="s">
        <v>141</v>
      </c>
      <c r="E407" s="64"/>
      <c r="F407" s="207" t="s">
        <v>536</v>
      </c>
      <c r="G407" s="64"/>
      <c r="H407" s="64"/>
      <c r="I407" s="165"/>
      <c r="J407" s="64"/>
      <c r="K407" s="64"/>
      <c r="L407" s="62"/>
      <c r="M407" s="208"/>
      <c r="N407" s="43"/>
      <c r="O407" s="43"/>
      <c r="P407" s="43"/>
      <c r="Q407" s="43"/>
      <c r="R407" s="43"/>
      <c r="S407" s="43"/>
      <c r="T407" s="79"/>
      <c r="AT407" s="25" t="s">
        <v>141</v>
      </c>
      <c r="AU407" s="25" t="s">
        <v>155</v>
      </c>
    </row>
    <row r="408" spans="2:65" s="1" customFormat="1" ht="40.5">
      <c r="B408" s="42"/>
      <c r="C408" s="64"/>
      <c r="D408" s="206" t="s">
        <v>143</v>
      </c>
      <c r="E408" s="64"/>
      <c r="F408" s="209" t="s">
        <v>537</v>
      </c>
      <c r="G408" s="64"/>
      <c r="H408" s="64"/>
      <c r="I408" s="165"/>
      <c r="J408" s="64"/>
      <c r="K408" s="64"/>
      <c r="L408" s="62"/>
      <c r="M408" s="208"/>
      <c r="N408" s="43"/>
      <c r="O408" s="43"/>
      <c r="P408" s="43"/>
      <c r="Q408" s="43"/>
      <c r="R408" s="43"/>
      <c r="S408" s="43"/>
      <c r="T408" s="79"/>
      <c r="AT408" s="25" t="s">
        <v>143</v>
      </c>
      <c r="AU408" s="25" t="s">
        <v>155</v>
      </c>
    </row>
    <row r="409" spans="2:65" s="11" customFormat="1" ht="13.5">
      <c r="B409" s="210"/>
      <c r="C409" s="211"/>
      <c r="D409" s="206" t="s">
        <v>145</v>
      </c>
      <c r="E409" s="212" t="s">
        <v>21</v>
      </c>
      <c r="F409" s="213" t="s">
        <v>538</v>
      </c>
      <c r="G409" s="211"/>
      <c r="H409" s="212" t="s">
        <v>21</v>
      </c>
      <c r="I409" s="214"/>
      <c r="J409" s="211"/>
      <c r="K409" s="211"/>
      <c r="L409" s="215"/>
      <c r="M409" s="216"/>
      <c r="N409" s="217"/>
      <c r="O409" s="217"/>
      <c r="P409" s="217"/>
      <c r="Q409" s="217"/>
      <c r="R409" s="217"/>
      <c r="S409" s="217"/>
      <c r="T409" s="218"/>
      <c r="AT409" s="219" t="s">
        <v>145</v>
      </c>
      <c r="AU409" s="219" t="s">
        <v>155</v>
      </c>
      <c r="AV409" s="11" t="s">
        <v>80</v>
      </c>
      <c r="AW409" s="11" t="s">
        <v>35</v>
      </c>
      <c r="AX409" s="11" t="s">
        <v>72</v>
      </c>
      <c r="AY409" s="219" t="s">
        <v>132</v>
      </c>
    </row>
    <row r="410" spans="2:65" s="12" customFormat="1" ht="13.5">
      <c r="B410" s="220"/>
      <c r="C410" s="221"/>
      <c r="D410" s="206" t="s">
        <v>145</v>
      </c>
      <c r="E410" s="222" t="s">
        <v>21</v>
      </c>
      <c r="F410" s="223" t="s">
        <v>268</v>
      </c>
      <c r="G410" s="221"/>
      <c r="H410" s="224">
        <v>20</v>
      </c>
      <c r="I410" s="225"/>
      <c r="J410" s="221"/>
      <c r="K410" s="221"/>
      <c r="L410" s="226"/>
      <c r="M410" s="227"/>
      <c r="N410" s="228"/>
      <c r="O410" s="228"/>
      <c r="P410" s="228"/>
      <c r="Q410" s="228"/>
      <c r="R410" s="228"/>
      <c r="S410" s="228"/>
      <c r="T410" s="229"/>
      <c r="AT410" s="230" t="s">
        <v>145</v>
      </c>
      <c r="AU410" s="230" t="s">
        <v>155</v>
      </c>
      <c r="AV410" s="12" t="s">
        <v>82</v>
      </c>
      <c r="AW410" s="12" t="s">
        <v>35</v>
      </c>
      <c r="AX410" s="12" t="s">
        <v>72</v>
      </c>
      <c r="AY410" s="230" t="s">
        <v>132</v>
      </c>
    </row>
    <row r="411" spans="2:65" s="13" customFormat="1" ht="13.5">
      <c r="B411" s="231"/>
      <c r="C411" s="232"/>
      <c r="D411" s="206" t="s">
        <v>145</v>
      </c>
      <c r="E411" s="233" t="s">
        <v>21</v>
      </c>
      <c r="F411" s="234" t="s">
        <v>148</v>
      </c>
      <c r="G411" s="232"/>
      <c r="H411" s="235">
        <v>20</v>
      </c>
      <c r="I411" s="236"/>
      <c r="J411" s="232"/>
      <c r="K411" s="232"/>
      <c r="L411" s="237"/>
      <c r="M411" s="238"/>
      <c r="N411" s="239"/>
      <c r="O411" s="239"/>
      <c r="P411" s="239"/>
      <c r="Q411" s="239"/>
      <c r="R411" s="239"/>
      <c r="S411" s="239"/>
      <c r="T411" s="240"/>
      <c r="AT411" s="241" t="s">
        <v>145</v>
      </c>
      <c r="AU411" s="241" t="s">
        <v>155</v>
      </c>
      <c r="AV411" s="13" t="s">
        <v>139</v>
      </c>
      <c r="AW411" s="13" t="s">
        <v>35</v>
      </c>
      <c r="AX411" s="13" t="s">
        <v>80</v>
      </c>
      <c r="AY411" s="241" t="s">
        <v>132</v>
      </c>
    </row>
    <row r="412" spans="2:65" s="1" customFormat="1" ht="16.5" customHeight="1">
      <c r="B412" s="42"/>
      <c r="C412" s="194" t="s">
        <v>539</v>
      </c>
      <c r="D412" s="194" t="s">
        <v>134</v>
      </c>
      <c r="E412" s="195" t="s">
        <v>540</v>
      </c>
      <c r="F412" s="196" t="s">
        <v>541</v>
      </c>
      <c r="G412" s="197" t="s">
        <v>417</v>
      </c>
      <c r="H412" s="198">
        <v>800</v>
      </c>
      <c r="I412" s="199"/>
      <c r="J412" s="200">
        <f>ROUND(I412*H412,2)</f>
        <v>0</v>
      </c>
      <c r="K412" s="196" t="s">
        <v>138</v>
      </c>
      <c r="L412" s="62"/>
      <c r="M412" s="201" t="s">
        <v>21</v>
      </c>
      <c r="N412" s="202" t="s">
        <v>43</v>
      </c>
      <c r="O412" s="43"/>
      <c r="P412" s="203">
        <f>O412*H412</f>
        <v>0</v>
      </c>
      <c r="Q412" s="203">
        <v>0</v>
      </c>
      <c r="R412" s="203">
        <f>Q412*H412</f>
        <v>0</v>
      </c>
      <c r="S412" s="203">
        <v>0</v>
      </c>
      <c r="T412" s="204">
        <f>S412*H412</f>
        <v>0</v>
      </c>
      <c r="AR412" s="25" t="s">
        <v>139</v>
      </c>
      <c r="AT412" s="25" t="s">
        <v>134</v>
      </c>
      <c r="AU412" s="25" t="s">
        <v>155</v>
      </c>
      <c r="AY412" s="25" t="s">
        <v>132</v>
      </c>
      <c r="BE412" s="205">
        <f>IF(N412="základní",J412,0)</f>
        <v>0</v>
      </c>
      <c r="BF412" s="205">
        <f>IF(N412="snížená",J412,0)</f>
        <v>0</v>
      </c>
      <c r="BG412" s="205">
        <f>IF(N412="zákl. přenesená",J412,0)</f>
        <v>0</v>
      </c>
      <c r="BH412" s="205">
        <f>IF(N412="sníž. přenesená",J412,0)</f>
        <v>0</v>
      </c>
      <c r="BI412" s="205">
        <f>IF(N412="nulová",J412,0)</f>
        <v>0</v>
      </c>
      <c r="BJ412" s="25" t="s">
        <v>80</v>
      </c>
      <c r="BK412" s="205">
        <f>ROUND(I412*H412,2)</f>
        <v>0</v>
      </c>
      <c r="BL412" s="25" t="s">
        <v>139</v>
      </c>
      <c r="BM412" s="25" t="s">
        <v>542</v>
      </c>
    </row>
    <row r="413" spans="2:65" s="1" customFormat="1" ht="27">
      <c r="B413" s="42"/>
      <c r="C413" s="64"/>
      <c r="D413" s="206" t="s">
        <v>141</v>
      </c>
      <c r="E413" s="64"/>
      <c r="F413" s="207" t="s">
        <v>543</v>
      </c>
      <c r="G413" s="64"/>
      <c r="H413" s="64"/>
      <c r="I413" s="165"/>
      <c r="J413" s="64"/>
      <c r="K413" s="64"/>
      <c r="L413" s="62"/>
      <c r="M413" s="208"/>
      <c r="N413" s="43"/>
      <c r="O413" s="43"/>
      <c r="P413" s="43"/>
      <c r="Q413" s="43"/>
      <c r="R413" s="43"/>
      <c r="S413" s="43"/>
      <c r="T413" s="79"/>
      <c r="AT413" s="25" t="s">
        <v>141</v>
      </c>
      <c r="AU413" s="25" t="s">
        <v>155</v>
      </c>
    </row>
    <row r="414" spans="2:65" s="1" customFormat="1" ht="40.5">
      <c r="B414" s="42"/>
      <c r="C414" s="64"/>
      <c r="D414" s="206" t="s">
        <v>143</v>
      </c>
      <c r="E414" s="64"/>
      <c r="F414" s="209" t="s">
        <v>537</v>
      </c>
      <c r="G414" s="64"/>
      <c r="H414" s="64"/>
      <c r="I414" s="165"/>
      <c r="J414" s="64"/>
      <c r="K414" s="64"/>
      <c r="L414" s="62"/>
      <c r="M414" s="208"/>
      <c r="N414" s="43"/>
      <c r="O414" s="43"/>
      <c r="P414" s="43"/>
      <c r="Q414" s="43"/>
      <c r="R414" s="43"/>
      <c r="S414" s="43"/>
      <c r="T414" s="79"/>
      <c r="AT414" s="25" t="s">
        <v>143</v>
      </c>
      <c r="AU414" s="25" t="s">
        <v>155</v>
      </c>
    </row>
    <row r="415" spans="2:65" s="12" customFormat="1" ht="13.5">
      <c r="B415" s="220"/>
      <c r="C415" s="221"/>
      <c r="D415" s="206" t="s">
        <v>145</v>
      </c>
      <c r="E415" s="222" t="s">
        <v>21</v>
      </c>
      <c r="F415" s="223" t="s">
        <v>544</v>
      </c>
      <c r="G415" s="221"/>
      <c r="H415" s="224">
        <v>800</v>
      </c>
      <c r="I415" s="225"/>
      <c r="J415" s="221"/>
      <c r="K415" s="221"/>
      <c r="L415" s="226"/>
      <c r="M415" s="227"/>
      <c r="N415" s="228"/>
      <c r="O415" s="228"/>
      <c r="P415" s="228"/>
      <c r="Q415" s="228"/>
      <c r="R415" s="228"/>
      <c r="S415" s="228"/>
      <c r="T415" s="229"/>
      <c r="AT415" s="230" t="s">
        <v>145</v>
      </c>
      <c r="AU415" s="230" t="s">
        <v>155</v>
      </c>
      <c r="AV415" s="12" t="s">
        <v>82</v>
      </c>
      <c r="AW415" s="12" t="s">
        <v>35</v>
      </c>
      <c r="AX415" s="12" t="s">
        <v>80</v>
      </c>
      <c r="AY415" s="230" t="s">
        <v>132</v>
      </c>
    </row>
    <row r="416" spans="2:65" s="1" customFormat="1" ht="25.5" customHeight="1">
      <c r="B416" s="42"/>
      <c r="C416" s="194" t="s">
        <v>545</v>
      </c>
      <c r="D416" s="194" t="s">
        <v>134</v>
      </c>
      <c r="E416" s="195" t="s">
        <v>546</v>
      </c>
      <c r="F416" s="196" t="s">
        <v>547</v>
      </c>
      <c r="G416" s="197" t="s">
        <v>405</v>
      </c>
      <c r="H416" s="198">
        <v>90</v>
      </c>
      <c r="I416" s="199"/>
      <c r="J416" s="200">
        <f>ROUND(I416*H416,2)</f>
        <v>0</v>
      </c>
      <c r="K416" s="196" t="s">
        <v>138</v>
      </c>
      <c r="L416" s="62"/>
      <c r="M416" s="201" t="s">
        <v>21</v>
      </c>
      <c r="N416" s="202" t="s">
        <v>43</v>
      </c>
      <c r="O416" s="43"/>
      <c r="P416" s="203">
        <f>O416*H416</f>
        <v>0</v>
      </c>
      <c r="Q416" s="203">
        <v>1.4999999999999999E-4</v>
      </c>
      <c r="R416" s="203">
        <f>Q416*H416</f>
        <v>1.3499999999999998E-2</v>
      </c>
      <c r="S416" s="203">
        <v>0</v>
      </c>
      <c r="T416" s="204">
        <f>S416*H416</f>
        <v>0</v>
      </c>
      <c r="AR416" s="25" t="s">
        <v>139</v>
      </c>
      <c r="AT416" s="25" t="s">
        <v>134</v>
      </c>
      <c r="AU416" s="25" t="s">
        <v>155</v>
      </c>
      <c r="AY416" s="25" t="s">
        <v>132</v>
      </c>
      <c r="BE416" s="205">
        <f>IF(N416="základní",J416,0)</f>
        <v>0</v>
      </c>
      <c r="BF416" s="205">
        <f>IF(N416="snížená",J416,0)</f>
        <v>0</v>
      </c>
      <c r="BG416" s="205">
        <f>IF(N416="zákl. přenesená",J416,0)</f>
        <v>0</v>
      </c>
      <c r="BH416" s="205">
        <f>IF(N416="sníž. přenesená",J416,0)</f>
        <v>0</v>
      </c>
      <c r="BI416" s="205">
        <f>IF(N416="nulová",J416,0)</f>
        <v>0</v>
      </c>
      <c r="BJ416" s="25" t="s">
        <v>80</v>
      </c>
      <c r="BK416" s="205">
        <f>ROUND(I416*H416,2)</f>
        <v>0</v>
      </c>
      <c r="BL416" s="25" t="s">
        <v>139</v>
      </c>
      <c r="BM416" s="25" t="s">
        <v>548</v>
      </c>
    </row>
    <row r="417" spans="2:65" s="1" customFormat="1" ht="13.5">
      <c r="B417" s="42"/>
      <c r="C417" s="64"/>
      <c r="D417" s="206" t="s">
        <v>141</v>
      </c>
      <c r="E417" s="64"/>
      <c r="F417" s="207" t="s">
        <v>549</v>
      </c>
      <c r="G417" s="64"/>
      <c r="H417" s="64"/>
      <c r="I417" s="165"/>
      <c r="J417" s="64"/>
      <c r="K417" s="64"/>
      <c r="L417" s="62"/>
      <c r="M417" s="208"/>
      <c r="N417" s="43"/>
      <c r="O417" s="43"/>
      <c r="P417" s="43"/>
      <c r="Q417" s="43"/>
      <c r="R417" s="43"/>
      <c r="S417" s="43"/>
      <c r="T417" s="79"/>
      <c r="AT417" s="25" t="s">
        <v>141</v>
      </c>
      <c r="AU417" s="25" t="s">
        <v>155</v>
      </c>
    </row>
    <row r="418" spans="2:65" s="1" customFormat="1" ht="148.5">
      <c r="B418" s="42"/>
      <c r="C418" s="64"/>
      <c r="D418" s="206" t="s">
        <v>143</v>
      </c>
      <c r="E418" s="64"/>
      <c r="F418" s="209" t="s">
        <v>550</v>
      </c>
      <c r="G418" s="64"/>
      <c r="H418" s="64"/>
      <c r="I418" s="165"/>
      <c r="J418" s="64"/>
      <c r="K418" s="64"/>
      <c r="L418" s="62"/>
      <c r="M418" s="208"/>
      <c r="N418" s="43"/>
      <c r="O418" s="43"/>
      <c r="P418" s="43"/>
      <c r="Q418" s="43"/>
      <c r="R418" s="43"/>
      <c r="S418" s="43"/>
      <c r="T418" s="79"/>
      <c r="AT418" s="25" t="s">
        <v>143</v>
      </c>
      <c r="AU418" s="25" t="s">
        <v>155</v>
      </c>
    </row>
    <row r="419" spans="2:65" s="11" customFormat="1" ht="13.5">
      <c r="B419" s="210"/>
      <c r="C419" s="211"/>
      <c r="D419" s="206" t="s">
        <v>145</v>
      </c>
      <c r="E419" s="212" t="s">
        <v>21</v>
      </c>
      <c r="F419" s="213" t="s">
        <v>551</v>
      </c>
      <c r="G419" s="211"/>
      <c r="H419" s="212" t="s">
        <v>21</v>
      </c>
      <c r="I419" s="214"/>
      <c r="J419" s="211"/>
      <c r="K419" s="211"/>
      <c r="L419" s="215"/>
      <c r="M419" s="216"/>
      <c r="N419" s="217"/>
      <c r="O419" s="217"/>
      <c r="P419" s="217"/>
      <c r="Q419" s="217"/>
      <c r="R419" s="217"/>
      <c r="S419" s="217"/>
      <c r="T419" s="218"/>
      <c r="AT419" s="219" t="s">
        <v>145</v>
      </c>
      <c r="AU419" s="219" t="s">
        <v>155</v>
      </c>
      <c r="AV419" s="11" t="s">
        <v>80</v>
      </c>
      <c r="AW419" s="11" t="s">
        <v>35</v>
      </c>
      <c r="AX419" s="11" t="s">
        <v>72</v>
      </c>
      <c r="AY419" s="219" t="s">
        <v>132</v>
      </c>
    </row>
    <row r="420" spans="2:65" s="11" customFormat="1" ht="13.5">
      <c r="B420" s="210"/>
      <c r="C420" s="211"/>
      <c r="D420" s="206" t="s">
        <v>145</v>
      </c>
      <c r="E420" s="212" t="s">
        <v>21</v>
      </c>
      <c r="F420" s="213" t="s">
        <v>552</v>
      </c>
      <c r="G420" s="211"/>
      <c r="H420" s="212" t="s">
        <v>21</v>
      </c>
      <c r="I420" s="214"/>
      <c r="J420" s="211"/>
      <c r="K420" s="211"/>
      <c r="L420" s="215"/>
      <c r="M420" s="216"/>
      <c r="N420" s="217"/>
      <c r="O420" s="217"/>
      <c r="P420" s="217"/>
      <c r="Q420" s="217"/>
      <c r="R420" s="217"/>
      <c r="S420" s="217"/>
      <c r="T420" s="218"/>
      <c r="AT420" s="219" t="s">
        <v>145</v>
      </c>
      <c r="AU420" s="219" t="s">
        <v>155</v>
      </c>
      <c r="AV420" s="11" t="s">
        <v>80</v>
      </c>
      <c r="AW420" s="11" t="s">
        <v>35</v>
      </c>
      <c r="AX420" s="11" t="s">
        <v>72</v>
      </c>
      <c r="AY420" s="219" t="s">
        <v>132</v>
      </c>
    </row>
    <row r="421" spans="2:65" s="12" customFormat="1" ht="13.5">
      <c r="B421" s="220"/>
      <c r="C421" s="221"/>
      <c r="D421" s="206" t="s">
        <v>145</v>
      </c>
      <c r="E421" s="222" t="s">
        <v>21</v>
      </c>
      <c r="F421" s="223" t="s">
        <v>553</v>
      </c>
      <c r="G421" s="221"/>
      <c r="H421" s="224">
        <v>90</v>
      </c>
      <c r="I421" s="225"/>
      <c r="J421" s="221"/>
      <c r="K421" s="221"/>
      <c r="L421" s="226"/>
      <c r="M421" s="227"/>
      <c r="N421" s="228"/>
      <c r="O421" s="228"/>
      <c r="P421" s="228"/>
      <c r="Q421" s="228"/>
      <c r="R421" s="228"/>
      <c r="S421" s="228"/>
      <c r="T421" s="229"/>
      <c r="AT421" s="230" t="s">
        <v>145</v>
      </c>
      <c r="AU421" s="230" t="s">
        <v>155</v>
      </c>
      <c r="AV421" s="12" t="s">
        <v>82</v>
      </c>
      <c r="AW421" s="12" t="s">
        <v>35</v>
      </c>
      <c r="AX421" s="12" t="s">
        <v>72</v>
      </c>
      <c r="AY421" s="230" t="s">
        <v>132</v>
      </c>
    </row>
    <row r="422" spans="2:65" s="13" customFormat="1" ht="13.5">
      <c r="B422" s="231"/>
      <c r="C422" s="232"/>
      <c r="D422" s="206" t="s">
        <v>145</v>
      </c>
      <c r="E422" s="233" t="s">
        <v>21</v>
      </c>
      <c r="F422" s="234" t="s">
        <v>148</v>
      </c>
      <c r="G422" s="232"/>
      <c r="H422" s="235">
        <v>90</v>
      </c>
      <c r="I422" s="236"/>
      <c r="J422" s="232"/>
      <c r="K422" s="232"/>
      <c r="L422" s="237"/>
      <c r="M422" s="238"/>
      <c r="N422" s="239"/>
      <c r="O422" s="239"/>
      <c r="P422" s="239"/>
      <c r="Q422" s="239"/>
      <c r="R422" s="239"/>
      <c r="S422" s="239"/>
      <c r="T422" s="240"/>
      <c r="AT422" s="241" t="s">
        <v>145</v>
      </c>
      <c r="AU422" s="241" t="s">
        <v>155</v>
      </c>
      <c r="AV422" s="13" t="s">
        <v>139</v>
      </c>
      <c r="AW422" s="13" t="s">
        <v>35</v>
      </c>
      <c r="AX422" s="13" t="s">
        <v>80</v>
      </c>
      <c r="AY422" s="241" t="s">
        <v>132</v>
      </c>
    </row>
    <row r="423" spans="2:65" s="1" customFormat="1" ht="16.5" customHeight="1">
      <c r="B423" s="42"/>
      <c r="C423" s="194" t="s">
        <v>554</v>
      </c>
      <c r="D423" s="194" t="s">
        <v>134</v>
      </c>
      <c r="E423" s="195" t="s">
        <v>555</v>
      </c>
      <c r="F423" s="196" t="s">
        <v>556</v>
      </c>
      <c r="G423" s="197" t="s">
        <v>405</v>
      </c>
      <c r="H423" s="198">
        <v>90</v>
      </c>
      <c r="I423" s="199"/>
      <c r="J423" s="200">
        <f>ROUND(I423*H423,2)</f>
        <v>0</v>
      </c>
      <c r="K423" s="196" t="s">
        <v>138</v>
      </c>
      <c r="L423" s="62"/>
      <c r="M423" s="201" t="s">
        <v>21</v>
      </c>
      <c r="N423" s="202" t="s">
        <v>43</v>
      </c>
      <c r="O423" s="43"/>
      <c r="P423" s="203">
        <f>O423*H423</f>
        <v>0</v>
      </c>
      <c r="Q423" s="203">
        <v>0</v>
      </c>
      <c r="R423" s="203">
        <f>Q423*H423</f>
        <v>0</v>
      </c>
      <c r="S423" s="203">
        <v>0</v>
      </c>
      <c r="T423" s="204">
        <f>S423*H423</f>
        <v>0</v>
      </c>
      <c r="AR423" s="25" t="s">
        <v>139</v>
      </c>
      <c r="AT423" s="25" t="s">
        <v>134</v>
      </c>
      <c r="AU423" s="25" t="s">
        <v>155</v>
      </c>
      <c r="AY423" s="25" t="s">
        <v>132</v>
      </c>
      <c r="BE423" s="205">
        <f>IF(N423="základní",J423,0)</f>
        <v>0</v>
      </c>
      <c r="BF423" s="205">
        <f>IF(N423="snížená",J423,0)</f>
        <v>0</v>
      </c>
      <c r="BG423" s="205">
        <f>IF(N423="zákl. přenesená",J423,0)</f>
        <v>0</v>
      </c>
      <c r="BH423" s="205">
        <f>IF(N423="sníž. přenesená",J423,0)</f>
        <v>0</v>
      </c>
      <c r="BI423" s="205">
        <f>IF(N423="nulová",J423,0)</f>
        <v>0</v>
      </c>
      <c r="BJ423" s="25" t="s">
        <v>80</v>
      </c>
      <c r="BK423" s="205">
        <f>ROUND(I423*H423,2)</f>
        <v>0</v>
      </c>
      <c r="BL423" s="25" t="s">
        <v>139</v>
      </c>
      <c r="BM423" s="25" t="s">
        <v>557</v>
      </c>
    </row>
    <row r="424" spans="2:65" s="1" customFormat="1" ht="27">
      <c r="B424" s="42"/>
      <c r="C424" s="64"/>
      <c r="D424" s="206" t="s">
        <v>141</v>
      </c>
      <c r="E424" s="64"/>
      <c r="F424" s="207" t="s">
        <v>558</v>
      </c>
      <c r="G424" s="64"/>
      <c r="H424" s="64"/>
      <c r="I424" s="165"/>
      <c r="J424" s="64"/>
      <c r="K424" s="64"/>
      <c r="L424" s="62"/>
      <c r="M424" s="208"/>
      <c r="N424" s="43"/>
      <c r="O424" s="43"/>
      <c r="P424" s="43"/>
      <c r="Q424" s="43"/>
      <c r="R424" s="43"/>
      <c r="S424" s="43"/>
      <c r="T424" s="79"/>
      <c r="AT424" s="25" t="s">
        <v>141</v>
      </c>
      <c r="AU424" s="25" t="s">
        <v>155</v>
      </c>
    </row>
    <row r="425" spans="2:65" s="1" customFormat="1" ht="67.5">
      <c r="B425" s="42"/>
      <c r="C425" s="64"/>
      <c r="D425" s="206" t="s">
        <v>143</v>
      </c>
      <c r="E425" s="64"/>
      <c r="F425" s="209" t="s">
        <v>559</v>
      </c>
      <c r="G425" s="64"/>
      <c r="H425" s="64"/>
      <c r="I425" s="165"/>
      <c r="J425" s="64"/>
      <c r="K425" s="64"/>
      <c r="L425" s="62"/>
      <c r="M425" s="208"/>
      <c r="N425" s="43"/>
      <c r="O425" s="43"/>
      <c r="P425" s="43"/>
      <c r="Q425" s="43"/>
      <c r="R425" s="43"/>
      <c r="S425" s="43"/>
      <c r="T425" s="79"/>
      <c r="AT425" s="25" t="s">
        <v>143</v>
      </c>
      <c r="AU425" s="25" t="s">
        <v>155</v>
      </c>
    </row>
    <row r="426" spans="2:65" s="1" customFormat="1" ht="25.5" customHeight="1">
      <c r="B426" s="42"/>
      <c r="C426" s="194" t="s">
        <v>560</v>
      </c>
      <c r="D426" s="194" t="s">
        <v>134</v>
      </c>
      <c r="E426" s="195" t="s">
        <v>561</v>
      </c>
      <c r="F426" s="196" t="s">
        <v>562</v>
      </c>
      <c r="G426" s="197" t="s">
        <v>405</v>
      </c>
      <c r="H426" s="198">
        <v>200</v>
      </c>
      <c r="I426" s="199"/>
      <c r="J426" s="200">
        <f>ROUND(I426*H426,2)</f>
        <v>0</v>
      </c>
      <c r="K426" s="196" t="s">
        <v>138</v>
      </c>
      <c r="L426" s="62"/>
      <c r="M426" s="201" t="s">
        <v>21</v>
      </c>
      <c r="N426" s="202" t="s">
        <v>43</v>
      </c>
      <c r="O426" s="43"/>
      <c r="P426" s="203">
        <f>O426*H426</f>
        <v>0</v>
      </c>
      <c r="Q426" s="203">
        <v>0.15540000000000001</v>
      </c>
      <c r="R426" s="203">
        <f>Q426*H426</f>
        <v>31.080000000000002</v>
      </c>
      <c r="S426" s="203">
        <v>0</v>
      </c>
      <c r="T426" s="204">
        <f>S426*H426</f>
        <v>0</v>
      </c>
      <c r="AR426" s="25" t="s">
        <v>139</v>
      </c>
      <c r="AT426" s="25" t="s">
        <v>134</v>
      </c>
      <c r="AU426" s="25" t="s">
        <v>155</v>
      </c>
      <c r="AY426" s="25" t="s">
        <v>132</v>
      </c>
      <c r="BE426" s="205">
        <f>IF(N426="základní",J426,0)</f>
        <v>0</v>
      </c>
      <c r="BF426" s="205">
        <f>IF(N426="snížená",J426,0)</f>
        <v>0</v>
      </c>
      <c r="BG426" s="205">
        <f>IF(N426="zákl. přenesená",J426,0)</f>
        <v>0</v>
      </c>
      <c r="BH426" s="205">
        <f>IF(N426="sníž. přenesená",J426,0)</f>
        <v>0</v>
      </c>
      <c r="BI426" s="205">
        <f>IF(N426="nulová",J426,0)</f>
        <v>0</v>
      </c>
      <c r="BJ426" s="25" t="s">
        <v>80</v>
      </c>
      <c r="BK426" s="205">
        <f>ROUND(I426*H426,2)</f>
        <v>0</v>
      </c>
      <c r="BL426" s="25" t="s">
        <v>139</v>
      </c>
      <c r="BM426" s="25" t="s">
        <v>563</v>
      </c>
    </row>
    <row r="427" spans="2:65" s="1" customFormat="1" ht="27">
      <c r="B427" s="42"/>
      <c r="C427" s="64"/>
      <c r="D427" s="206" t="s">
        <v>141</v>
      </c>
      <c r="E427" s="64"/>
      <c r="F427" s="207" t="s">
        <v>564</v>
      </c>
      <c r="G427" s="64"/>
      <c r="H427" s="64"/>
      <c r="I427" s="165"/>
      <c r="J427" s="64"/>
      <c r="K427" s="64"/>
      <c r="L427" s="62"/>
      <c r="M427" s="208"/>
      <c r="N427" s="43"/>
      <c r="O427" s="43"/>
      <c r="P427" s="43"/>
      <c r="Q427" s="43"/>
      <c r="R427" s="43"/>
      <c r="S427" s="43"/>
      <c r="T427" s="79"/>
      <c r="AT427" s="25" t="s">
        <v>141</v>
      </c>
      <c r="AU427" s="25" t="s">
        <v>155</v>
      </c>
    </row>
    <row r="428" spans="2:65" s="1" customFormat="1" ht="121.5">
      <c r="B428" s="42"/>
      <c r="C428" s="64"/>
      <c r="D428" s="206" t="s">
        <v>143</v>
      </c>
      <c r="E428" s="64"/>
      <c r="F428" s="209" t="s">
        <v>565</v>
      </c>
      <c r="G428" s="64"/>
      <c r="H428" s="64"/>
      <c r="I428" s="165"/>
      <c r="J428" s="64"/>
      <c r="K428" s="64"/>
      <c r="L428" s="62"/>
      <c r="M428" s="208"/>
      <c r="N428" s="43"/>
      <c r="O428" s="43"/>
      <c r="P428" s="43"/>
      <c r="Q428" s="43"/>
      <c r="R428" s="43"/>
      <c r="S428" s="43"/>
      <c r="T428" s="79"/>
      <c r="AT428" s="25" t="s">
        <v>143</v>
      </c>
      <c r="AU428" s="25" t="s">
        <v>155</v>
      </c>
    </row>
    <row r="429" spans="2:65" s="11" customFormat="1" ht="13.5">
      <c r="B429" s="210"/>
      <c r="C429" s="211"/>
      <c r="D429" s="206" t="s">
        <v>145</v>
      </c>
      <c r="E429" s="212" t="s">
        <v>21</v>
      </c>
      <c r="F429" s="213" t="s">
        <v>566</v>
      </c>
      <c r="G429" s="211"/>
      <c r="H429" s="212" t="s">
        <v>21</v>
      </c>
      <c r="I429" s="214"/>
      <c r="J429" s="211"/>
      <c r="K429" s="211"/>
      <c r="L429" s="215"/>
      <c r="M429" s="216"/>
      <c r="N429" s="217"/>
      <c r="O429" s="217"/>
      <c r="P429" s="217"/>
      <c r="Q429" s="217"/>
      <c r="R429" s="217"/>
      <c r="S429" s="217"/>
      <c r="T429" s="218"/>
      <c r="AT429" s="219" t="s">
        <v>145</v>
      </c>
      <c r="AU429" s="219" t="s">
        <v>155</v>
      </c>
      <c r="AV429" s="11" t="s">
        <v>80</v>
      </c>
      <c r="AW429" s="11" t="s">
        <v>35</v>
      </c>
      <c r="AX429" s="11" t="s">
        <v>72</v>
      </c>
      <c r="AY429" s="219" t="s">
        <v>132</v>
      </c>
    </row>
    <row r="430" spans="2:65" s="11" customFormat="1" ht="13.5">
      <c r="B430" s="210"/>
      <c r="C430" s="211"/>
      <c r="D430" s="206" t="s">
        <v>145</v>
      </c>
      <c r="E430" s="212" t="s">
        <v>21</v>
      </c>
      <c r="F430" s="213" t="s">
        <v>552</v>
      </c>
      <c r="G430" s="211"/>
      <c r="H430" s="212" t="s">
        <v>21</v>
      </c>
      <c r="I430" s="214"/>
      <c r="J430" s="211"/>
      <c r="K430" s="211"/>
      <c r="L430" s="215"/>
      <c r="M430" s="216"/>
      <c r="N430" s="217"/>
      <c r="O430" s="217"/>
      <c r="P430" s="217"/>
      <c r="Q430" s="217"/>
      <c r="R430" s="217"/>
      <c r="S430" s="217"/>
      <c r="T430" s="218"/>
      <c r="AT430" s="219" t="s">
        <v>145</v>
      </c>
      <c r="AU430" s="219" t="s">
        <v>155</v>
      </c>
      <c r="AV430" s="11" t="s">
        <v>80</v>
      </c>
      <c r="AW430" s="11" t="s">
        <v>35</v>
      </c>
      <c r="AX430" s="11" t="s">
        <v>72</v>
      </c>
      <c r="AY430" s="219" t="s">
        <v>132</v>
      </c>
    </row>
    <row r="431" spans="2:65" s="12" customFormat="1" ht="13.5">
      <c r="B431" s="220"/>
      <c r="C431" s="221"/>
      <c r="D431" s="206" t="s">
        <v>145</v>
      </c>
      <c r="E431" s="222" t="s">
        <v>21</v>
      </c>
      <c r="F431" s="223" t="s">
        <v>249</v>
      </c>
      <c r="G431" s="221"/>
      <c r="H431" s="224">
        <v>200</v>
      </c>
      <c r="I431" s="225"/>
      <c r="J431" s="221"/>
      <c r="K431" s="221"/>
      <c r="L431" s="226"/>
      <c r="M431" s="227"/>
      <c r="N431" s="228"/>
      <c r="O431" s="228"/>
      <c r="P431" s="228"/>
      <c r="Q431" s="228"/>
      <c r="R431" s="228"/>
      <c r="S431" s="228"/>
      <c r="T431" s="229"/>
      <c r="AT431" s="230" t="s">
        <v>145</v>
      </c>
      <c r="AU431" s="230" t="s">
        <v>155</v>
      </c>
      <c r="AV431" s="12" t="s">
        <v>82</v>
      </c>
      <c r="AW431" s="12" t="s">
        <v>35</v>
      </c>
      <c r="AX431" s="12" t="s">
        <v>72</v>
      </c>
      <c r="AY431" s="230" t="s">
        <v>132</v>
      </c>
    </row>
    <row r="432" spans="2:65" s="13" customFormat="1" ht="13.5">
      <c r="B432" s="231"/>
      <c r="C432" s="232"/>
      <c r="D432" s="206" t="s">
        <v>145</v>
      </c>
      <c r="E432" s="233" t="s">
        <v>21</v>
      </c>
      <c r="F432" s="234" t="s">
        <v>148</v>
      </c>
      <c r="G432" s="232"/>
      <c r="H432" s="235">
        <v>200</v>
      </c>
      <c r="I432" s="236"/>
      <c r="J432" s="232"/>
      <c r="K432" s="232"/>
      <c r="L432" s="237"/>
      <c r="M432" s="238"/>
      <c r="N432" s="239"/>
      <c r="O432" s="239"/>
      <c r="P432" s="239"/>
      <c r="Q432" s="239"/>
      <c r="R432" s="239"/>
      <c r="S432" s="239"/>
      <c r="T432" s="240"/>
      <c r="AT432" s="241" t="s">
        <v>145</v>
      </c>
      <c r="AU432" s="241" t="s">
        <v>155</v>
      </c>
      <c r="AV432" s="13" t="s">
        <v>139</v>
      </c>
      <c r="AW432" s="13" t="s">
        <v>35</v>
      </c>
      <c r="AX432" s="13" t="s">
        <v>80</v>
      </c>
      <c r="AY432" s="241" t="s">
        <v>132</v>
      </c>
    </row>
    <row r="433" spans="2:65" s="1" customFormat="1" ht="16.5" customHeight="1">
      <c r="B433" s="42"/>
      <c r="C433" s="254" t="s">
        <v>567</v>
      </c>
      <c r="D433" s="254" t="s">
        <v>231</v>
      </c>
      <c r="E433" s="255" t="s">
        <v>568</v>
      </c>
      <c r="F433" s="256" t="s">
        <v>569</v>
      </c>
      <c r="G433" s="257" t="s">
        <v>405</v>
      </c>
      <c r="H433" s="258">
        <v>206</v>
      </c>
      <c r="I433" s="259"/>
      <c r="J433" s="260">
        <f>ROUND(I433*H433,2)</f>
        <v>0</v>
      </c>
      <c r="K433" s="256" t="s">
        <v>138</v>
      </c>
      <c r="L433" s="261"/>
      <c r="M433" s="262" t="s">
        <v>21</v>
      </c>
      <c r="N433" s="263" t="s">
        <v>43</v>
      </c>
      <c r="O433" s="43"/>
      <c r="P433" s="203">
        <f>O433*H433</f>
        <v>0</v>
      </c>
      <c r="Q433" s="203">
        <v>6.5000000000000002E-2</v>
      </c>
      <c r="R433" s="203">
        <f>Q433*H433</f>
        <v>13.39</v>
      </c>
      <c r="S433" s="203">
        <v>0</v>
      </c>
      <c r="T433" s="204">
        <f>S433*H433</f>
        <v>0</v>
      </c>
      <c r="AR433" s="25" t="s">
        <v>188</v>
      </c>
      <c r="AT433" s="25" t="s">
        <v>231</v>
      </c>
      <c r="AU433" s="25" t="s">
        <v>155</v>
      </c>
      <c r="AY433" s="25" t="s">
        <v>132</v>
      </c>
      <c r="BE433" s="205">
        <f>IF(N433="základní",J433,0)</f>
        <v>0</v>
      </c>
      <c r="BF433" s="205">
        <f>IF(N433="snížená",J433,0)</f>
        <v>0</v>
      </c>
      <c r="BG433" s="205">
        <f>IF(N433="zákl. přenesená",J433,0)</f>
        <v>0</v>
      </c>
      <c r="BH433" s="205">
        <f>IF(N433="sníž. přenesená",J433,0)</f>
        <v>0</v>
      </c>
      <c r="BI433" s="205">
        <f>IF(N433="nulová",J433,0)</f>
        <v>0</v>
      </c>
      <c r="BJ433" s="25" t="s">
        <v>80</v>
      </c>
      <c r="BK433" s="205">
        <f>ROUND(I433*H433,2)</f>
        <v>0</v>
      </c>
      <c r="BL433" s="25" t="s">
        <v>139</v>
      </c>
      <c r="BM433" s="25" t="s">
        <v>570</v>
      </c>
    </row>
    <row r="434" spans="2:65" s="1" customFormat="1" ht="13.5">
      <c r="B434" s="42"/>
      <c r="C434" s="64"/>
      <c r="D434" s="206" t="s">
        <v>141</v>
      </c>
      <c r="E434" s="64"/>
      <c r="F434" s="207" t="s">
        <v>569</v>
      </c>
      <c r="G434" s="64"/>
      <c r="H434" s="64"/>
      <c r="I434" s="165"/>
      <c r="J434" s="64"/>
      <c r="K434" s="64"/>
      <c r="L434" s="62"/>
      <c r="M434" s="208"/>
      <c r="N434" s="43"/>
      <c r="O434" s="43"/>
      <c r="P434" s="43"/>
      <c r="Q434" s="43"/>
      <c r="R434" s="43"/>
      <c r="S434" s="43"/>
      <c r="T434" s="79"/>
      <c r="AT434" s="25" t="s">
        <v>141</v>
      </c>
      <c r="AU434" s="25" t="s">
        <v>155</v>
      </c>
    </row>
    <row r="435" spans="2:65" s="12" customFormat="1" ht="13.5">
      <c r="B435" s="220"/>
      <c r="C435" s="221"/>
      <c r="D435" s="206" t="s">
        <v>145</v>
      </c>
      <c r="E435" s="221"/>
      <c r="F435" s="223" t="s">
        <v>571</v>
      </c>
      <c r="G435" s="221"/>
      <c r="H435" s="224">
        <v>206</v>
      </c>
      <c r="I435" s="225"/>
      <c r="J435" s="221"/>
      <c r="K435" s="221"/>
      <c r="L435" s="226"/>
      <c r="M435" s="227"/>
      <c r="N435" s="228"/>
      <c r="O435" s="228"/>
      <c r="P435" s="228"/>
      <c r="Q435" s="228"/>
      <c r="R435" s="228"/>
      <c r="S435" s="228"/>
      <c r="T435" s="229"/>
      <c r="AT435" s="230" t="s">
        <v>145</v>
      </c>
      <c r="AU435" s="230" t="s">
        <v>155</v>
      </c>
      <c r="AV435" s="12" t="s">
        <v>82</v>
      </c>
      <c r="AW435" s="12" t="s">
        <v>6</v>
      </c>
      <c r="AX435" s="12" t="s">
        <v>80</v>
      </c>
      <c r="AY435" s="230" t="s">
        <v>132</v>
      </c>
    </row>
    <row r="436" spans="2:65" s="1" customFormat="1" ht="25.5" customHeight="1">
      <c r="B436" s="42"/>
      <c r="C436" s="194" t="s">
        <v>572</v>
      </c>
      <c r="D436" s="194" t="s">
        <v>134</v>
      </c>
      <c r="E436" s="195" t="s">
        <v>573</v>
      </c>
      <c r="F436" s="196" t="s">
        <v>574</v>
      </c>
      <c r="G436" s="197" t="s">
        <v>92</v>
      </c>
      <c r="H436" s="198">
        <v>26.25</v>
      </c>
      <c r="I436" s="199"/>
      <c r="J436" s="200">
        <f>ROUND(I436*H436,2)</f>
        <v>0</v>
      </c>
      <c r="K436" s="196" t="s">
        <v>138</v>
      </c>
      <c r="L436" s="62"/>
      <c r="M436" s="201" t="s">
        <v>21</v>
      </c>
      <c r="N436" s="202" t="s">
        <v>43</v>
      </c>
      <c r="O436" s="43"/>
      <c r="P436" s="203">
        <f>O436*H436</f>
        <v>0</v>
      </c>
      <c r="Q436" s="203">
        <v>2.2563399999999998</v>
      </c>
      <c r="R436" s="203">
        <f>Q436*H436</f>
        <v>59.228924999999997</v>
      </c>
      <c r="S436" s="203">
        <v>0</v>
      </c>
      <c r="T436" s="204">
        <f>S436*H436</f>
        <v>0</v>
      </c>
      <c r="AR436" s="25" t="s">
        <v>139</v>
      </c>
      <c r="AT436" s="25" t="s">
        <v>134</v>
      </c>
      <c r="AU436" s="25" t="s">
        <v>155</v>
      </c>
      <c r="AY436" s="25" t="s">
        <v>132</v>
      </c>
      <c r="BE436" s="205">
        <f>IF(N436="základní",J436,0)</f>
        <v>0</v>
      </c>
      <c r="BF436" s="205">
        <f>IF(N436="snížená",J436,0)</f>
        <v>0</v>
      </c>
      <c r="BG436" s="205">
        <f>IF(N436="zákl. přenesená",J436,0)</f>
        <v>0</v>
      </c>
      <c r="BH436" s="205">
        <f>IF(N436="sníž. přenesená",J436,0)</f>
        <v>0</v>
      </c>
      <c r="BI436" s="205">
        <f>IF(N436="nulová",J436,0)</f>
        <v>0</v>
      </c>
      <c r="BJ436" s="25" t="s">
        <v>80</v>
      </c>
      <c r="BK436" s="205">
        <f>ROUND(I436*H436,2)</f>
        <v>0</v>
      </c>
      <c r="BL436" s="25" t="s">
        <v>139</v>
      </c>
      <c r="BM436" s="25" t="s">
        <v>575</v>
      </c>
    </row>
    <row r="437" spans="2:65" s="1" customFormat="1" ht="13.5">
      <c r="B437" s="42"/>
      <c r="C437" s="64"/>
      <c r="D437" s="206" t="s">
        <v>141</v>
      </c>
      <c r="E437" s="64"/>
      <c r="F437" s="207" t="s">
        <v>576</v>
      </c>
      <c r="G437" s="64"/>
      <c r="H437" s="64"/>
      <c r="I437" s="165"/>
      <c r="J437" s="64"/>
      <c r="K437" s="64"/>
      <c r="L437" s="62"/>
      <c r="M437" s="208"/>
      <c r="N437" s="43"/>
      <c r="O437" s="43"/>
      <c r="P437" s="43"/>
      <c r="Q437" s="43"/>
      <c r="R437" s="43"/>
      <c r="S437" s="43"/>
      <c r="T437" s="79"/>
      <c r="AT437" s="25" t="s">
        <v>141</v>
      </c>
      <c r="AU437" s="25" t="s">
        <v>155</v>
      </c>
    </row>
    <row r="438" spans="2:65" s="11" customFormat="1" ht="13.5">
      <c r="B438" s="210"/>
      <c r="C438" s="211"/>
      <c r="D438" s="206" t="s">
        <v>145</v>
      </c>
      <c r="E438" s="212" t="s">
        <v>21</v>
      </c>
      <c r="F438" s="213" t="s">
        <v>552</v>
      </c>
      <c r="G438" s="211"/>
      <c r="H438" s="212" t="s">
        <v>21</v>
      </c>
      <c r="I438" s="214"/>
      <c r="J438" s="211"/>
      <c r="K438" s="211"/>
      <c r="L438" s="215"/>
      <c r="M438" s="216"/>
      <c r="N438" s="217"/>
      <c r="O438" s="217"/>
      <c r="P438" s="217"/>
      <c r="Q438" s="217"/>
      <c r="R438" s="217"/>
      <c r="S438" s="217"/>
      <c r="T438" s="218"/>
      <c r="AT438" s="219" t="s">
        <v>145</v>
      </c>
      <c r="AU438" s="219" t="s">
        <v>155</v>
      </c>
      <c r="AV438" s="11" t="s">
        <v>80</v>
      </c>
      <c r="AW438" s="11" t="s">
        <v>35</v>
      </c>
      <c r="AX438" s="11" t="s">
        <v>72</v>
      </c>
      <c r="AY438" s="219" t="s">
        <v>132</v>
      </c>
    </row>
    <row r="439" spans="2:65" s="12" customFormat="1" ht="13.5">
      <c r="B439" s="220"/>
      <c r="C439" s="221"/>
      <c r="D439" s="206" t="s">
        <v>145</v>
      </c>
      <c r="E439" s="222" t="s">
        <v>21</v>
      </c>
      <c r="F439" s="223" t="s">
        <v>577</v>
      </c>
      <c r="G439" s="221"/>
      <c r="H439" s="224">
        <v>26.25</v>
      </c>
      <c r="I439" s="225"/>
      <c r="J439" s="221"/>
      <c r="K439" s="221"/>
      <c r="L439" s="226"/>
      <c r="M439" s="227"/>
      <c r="N439" s="228"/>
      <c r="O439" s="228"/>
      <c r="P439" s="228"/>
      <c r="Q439" s="228"/>
      <c r="R439" s="228"/>
      <c r="S439" s="228"/>
      <c r="T439" s="229"/>
      <c r="AT439" s="230" t="s">
        <v>145</v>
      </c>
      <c r="AU439" s="230" t="s">
        <v>155</v>
      </c>
      <c r="AV439" s="12" t="s">
        <v>82</v>
      </c>
      <c r="AW439" s="12" t="s">
        <v>35</v>
      </c>
      <c r="AX439" s="12" t="s">
        <v>72</v>
      </c>
      <c r="AY439" s="230" t="s">
        <v>132</v>
      </c>
    </row>
    <row r="440" spans="2:65" s="13" customFormat="1" ht="13.5">
      <c r="B440" s="231"/>
      <c r="C440" s="232"/>
      <c r="D440" s="206" t="s">
        <v>145</v>
      </c>
      <c r="E440" s="233" t="s">
        <v>21</v>
      </c>
      <c r="F440" s="234" t="s">
        <v>148</v>
      </c>
      <c r="G440" s="232"/>
      <c r="H440" s="235">
        <v>26.25</v>
      </c>
      <c r="I440" s="236"/>
      <c r="J440" s="232"/>
      <c r="K440" s="232"/>
      <c r="L440" s="237"/>
      <c r="M440" s="238"/>
      <c r="N440" s="239"/>
      <c r="O440" s="239"/>
      <c r="P440" s="239"/>
      <c r="Q440" s="239"/>
      <c r="R440" s="239"/>
      <c r="S440" s="239"/>
      <c r="T440" s="240"/>
      <c r="AT440" s="241" t="s">
        <v>145</v>
      </c>
      <c r="AU440" s="241" t="s">
        <v>155</v>
      </c>
      <c r="AV440" s="13" t="s">
        <v>139</v>
      </c>
      <c r="AW440" s="13" t="s">
        <v>35</v>
      </c>
      <c r="AX440" s="13" t="s">
        <v>80</v>
      </c>
      <c r="AY440" s="241" t="s">
        <v>132</v>
      </c>
    </row>
    <row r="441" spans="2:65" s="1" customFormat="1" ht="25.5" customHeight="1">
      <c r="B441" s="42"/>
      <c r="C441" s="194" t="s">
        <v>317</v>
      </c>
      <c r="D441" s="194" t="s">
        <v>134</v>
      </c>
      <c r="E441" s="195" t="s">
        <v>578</v>
      </c>
      <c r="F441" s="196" t="s">
        <v>579</v>
      </c>
      <c r="G441" s="197" t="s">
        <v>405</v>
      </c>
      <c r="H441" s="198">
        <v>200</v>
      </c>
      <c r="I441" s="199"/>
      <c r="J441" s="200">
        <f>ROUND(I441*H441,2)</f>
        <v>0</v>
      </c>
      <c r="K441" s="196" t="s">
        <v>138</v>
      </c>
      <c r="L441" s="62"/>
      <c r="M441" s="201" t="s">
        <v>21</v>
      </c>
      <c r="N441" s="202" t="s">
        <v>43</v>
      </c>
      <c r="O441" s="43"/>
      <c r="P441" s="203">
        <f>O441*H441</f>
        <v>0</v>
      </c>
      <c r="Q441" s="203">
        <v>8.0879999999999994E-2</v>
      </c>
      <c r="R441" s="203">
        <f>Q441*H441</f>
        <v>16.175999999999998</v>
      </c>
      <c r="S441" s="203">
        <v>0</v>
      </c>
      <c r="T441" s="204">
        <f>S441*H441</f>
        <v>0</v>
      </c>
      <c r="AR441" s="25" t="s">
        <v>139</v>
      </c>
      <c r="AT441" s="25" t="s">
        <v>134</v>
      </c>
      <c r="AU441" s="25" t="s">
        <v>155</v>
      </c>
      <c r="AY441" s="25" t="s">
        <v>132</v>
      </c>
      <c r="BE441" s="205">
        <f>IF(N441="základní",J441,0)</f>
        <v>0</v>
      </c>
      <c r="BF441" s="205">
        <f>IF(N441="snížená",J441,0)</f>
        <v>0</v>
      </c>
      <c r="BG441" s="205">
        <f>IF(N441="zákl. přenesená",J441,0)</f>
        <v>0</v>
      </c>
      <c r="BH441" s="205">
        <f>IF(N441="sníž. přenesená",J441,0)</f>
        <v>0</v>
      </c>
      <c r="BI441" s="205">
        <f>IF(N441="nulová",J441,0)</f>
        <v>0</v>
      </c>
      <c r="BJ441" s="25" t="s">
        <v>80</v>
      </c>
      <c r="BK441" s="205">
        <f>ROUND(I441*H441,2)</f>
        <v>0</v>
      </c>
      <c r="BL441" s="25" t="s">
        <v>139</v>
      </c>
      <c r="BM441" s="25" t="s">
        <v>580</v>
      </c>
    </row>
    <row r="442" spans="2:65" s="1" customFormat="1" ht="40.5">
      <c r="B442" s="42"/>
      <c r="C442" s="64"/>
      <c r="D442" s="206" t="s">
        <v>141</v>
      </c>
      <c r="E442" s="64"/>
      <c r="F442" s="207" t="s">
        <v>581</v>
      </c>
      <c r="G442" s="64"/>
      <c r="H442" s="64"/>
      <c r="I442" s="165"/>
      <c r="J442" s="64"/>
      <c r="K442" s="64"/>
      <c r="L442" s="62"/>
      <c r="M442" s="208"/>
      <c r="N442" s="43"/>
      <c r="O442" s="43"/>
      <c r="P442" s="43"/>
      <c r="Q442" s="43"/>
      <c r="R442" s="43"/>
      <c r="S442" s="43"/>
      <c r="T442" s="79"/>
      <c r="AT442" s="25" t="s">
        <v>141</v>
      </c>
      <c r="AU442" s="25" t="s">
        <v>155</v>
      </c>
    </row>
    <row r="443" spans="2:65" s="1" customFormat="1" ht="108">
      <c r="B443" s="42"/>
      <c r="C443" s="64"/>
      <c r="D443" s="206" t="s">
        <v>143</v>
      </c>
      <c r="E443" s="64"/>
      <c r="F443" s="209" t="s">
        <v>582</v>
      </c>
      <c r="G443" s="64"/>
      <c r="H443" s="64"/>
      <c r="I443" s="165"/>
      <c r="J443" s="64"/>
      <c r="K443" s="64"/>
      <c r="L443" s="62"/>
      <c r="M443" s="208"/>
      <c r="N443" s="43"/>
      <c r="O443" s="43"/>
      <c r="P443" s="43"/>
      <c r="Q443" s="43"/>
      <c r="R443" s="43"/>
      <c r="S443" s="43"/>
      <c r="T443" s="79"/>
      <c r="AT443" s="25" t="s">
        <v>143</v>
      </c>
      <c r="AU443" s="25" t="s">
        <v>155</v>
      </c>
    </row>
    <row r="444" spans="2:65" s="11" customFormat="1" ht="13.5">
      <c r="B444" s="210"/>
      <c r="C444" s="211"/>
      <c r="D444" s="206" t="s">
        <v>145</v>
      </c>
      <c r="E444" s="212" t="s">
        <v>21</v>
      </c>
      <c r="F444" s="213" t="s">
        <v>552</v>
      </c>
      <c r="G444" s="211"/>
      <c r="H444" s="212" t="s">
        <v>21</v>
      </c>
      <c r="I444" s="214"/>
      <c r="J444" s="211"/>
      <c r="K444" s="211"/>
      <c r="L444" s="215"/>
      <c r="M444" s="216"/>
      <c r="N444" s="217"/>
      <c r="O444" s="217"/>
      <c r="P444" s="217"/>
      <c r="Q444" s="217"/>
      <c r="R444" s="217"/>
      <c r="S444" s="217"/>
      <c r="T444" s="218"/>
      <c r="AT444" s="219" t="s">
        <v>145</v>
      </c>
      <c r="AU444" s="219" t="s">
        <v>155</v>
      </c>
      <c r="AV444" s="11" t="s">
        <v>80</v>
      </c>
      <c r="AW444" s="11" t="s">
        <v>35</v>
      </c>
      <c r="AX444" s="11" t="s">
        <v>72</v>
      </c>
      <c r="AY444" s="219" t="s">
        <v>132</v>
      </c>
    </row>
    <row r="445" spans="2:65" s="12" customFormat="1" ht="13.5">
      <c r="B445" s="220"/>
      <c r="C445" s="221"/>
      <c r="D445" s="206" t="s">
        <v>145</v>
      </c>
      <c r="E445" s="222" t="s">
        <v>21</v>
      </c>
      <c r="F445" s="223" t="s">
        <v>249</v>
      </c>
      <c r="G445" s="221"/>
      <c r="H445" s="224">
        <v>200</v>
      </c>
      <c r="I445" s="225"/>
      <c r="J445" s="221"/>
      <c r="K445" s="221"/>
      <c r="L445" s="226"/>
      <c r="M445" s="227"/>
      <c r="N445" s="228"/>
      <c r="O445" s="228"/>
      <c r="P445" s="228"/>
      <c r="Q445" s="228"/>
      <c r="R445" s="228"/>
      <c r="S445" s="228"/>
      <c r="T445" s="229"/>
      <c r="AT445" s="230" t="s">
        <v>145</v>
      </c>
      <c r="AU445" s="230" t="s">
        <v>155</v>
      </c>
      <c r="AV445" s="12" t="s">
        <v>82</v>
      </c>
      <c r="AW445" s="12" t="s">
        <v>35</v>
      </c>
      <c r="AX445" s="12" t="s">
        <v>72</v>
      </c>
      <c r="AY445" s="230" t="s">
        <v>132</v>
      </c>
    </row>
    <row r="446" spans="2:65" s="13" customFormat="1" ht="13.5">
      <c r="B446" s="231"/>
      <c r="C446" s="232"/>
      <c r="D446" s="206" t="s">
        <v>145</v>
      </c>
      <c r="E446" s="233" t="s">
        <v>21</v>
      </c>
      <c r="F446" s="234" t="s">
        <v>148</v>
      </c>
      <c r="G446" s="232"/>
      <c r="H446" s="235">
        <v>200</v>
      </c>
      <c r="I446" s="236"/>
      <c r="J446" s="232"/>
      <c r="K446" s="232"/>
      <c r="L446" s="237"/>
      <c r="M446" s="238"/>
      <c r="N446" s="239"/>
      <c r="O446" s="239"/>
      <c r="P446" s="239"/>
      <c r="Q446" s="239"/>
      <c r="R446" s="239"/>
      <c r="S446" s="239"/>
      <c r="T446" s="240"/>
      <c r="AT446" s="241" t="s">
        <v>145</v>
      </c>
      <c r="AU446" s="241" t="s">
        <v>155</v>
      </c>
      <c r="AV446" s="13" t="s">
        <v>139</v>
      </c>
      <c r="AW446" s="13" t="s">
        <v>35</v>
      </c>
      <c r="AX446" s="13" t="s">
        <v>80</v>
      </c>
      <c r="AY446" s="241" t="s">
        <v>132</v>
      </c>
    </row>
    <row r="447" spans="2:65" s="1" customFormat="1" ht="16.5" customHeight="1">
      <c r="B447" s="42"/>
      <c r="C447" s="254" t="s">
        <v>583</v>
      </c>
      <c r="D447" s="254" t="s">
        <v>231</v>
      </c>
      <c r="E447" s="255" t="s">
        <v>584</v>
      </c>
      <c r="F447" s="256" t="s">
        <v>585</v>
      </c>
      <c r="G447" s="257" t="s">
        <v>405</v>
      </c>
      <c r="H447" s="258">
        <v>206</v>
      </c>
      <c r="I447" s="259"/>
      <c r="J447" s="260">
        <f>ROUND(I447*H447,2)</f>
        <v>0</v>
      </c>
      <c r="K447" s="256" t="s">
        <v>253</v>
      </c>
      <c r="L447" s="261"/>
      <c r="M447" s="262" t="s">
        <v>21</v>
      </c>
      <c r="N447" s="263" t="s">
        <v>43</v>
      </c>
      <c r="O447" s="43"/>
      <c r="P447" s="203">
        <f>O447*H447</f>
        <v>0</v>
      </c>
      <c r="Q447" s="203">
        <v>0.13</v>
      </c>
      <c r="R447" s="203">
        <f>Q447*H447</f>
        <v>26.78</v>
      </c>
      <c r="S447" s="203">
        <v>0</v>
      </c>
      <c r="T447" s="204">
        <f>S447*H447</f>
        <v>0</v>
      </c>
      <c r="AR447" s="25" t="s">
        <v>188</v>
      </c>
      <c r="AT447" s="25" t="s">
        <v>231</v>
      </c>
      <c r="AU447" s="25" t="s">
        <v>155</v>
      </c>
      <c r="AY447" s="25" t="s">
        <v>132</v>
      </c>
      <c r="BE447" s="205">
        <f>IF(N447="základní",J447,0)</f>
        <v>0</v>
      </c>
      <c r="BF447" s="205">
        <f>IF(N447="snížená",J447,0)</f>
        <v>0</v>
      </c>
      <c r="BG447" s="205">
        <f>IF(N447="zákl. přenesená",J447,0)</f>
        <v>0</v>
      </c>
      <c r="BH447" s="205">
        <f>IF(N447="sníž. přenesená",J447,0)</f>
        <v>0</v>
      </c>
      <c r="BI447" s="205">
        <f>IF(N447="nulová",J447,0)</f>
        <v>0</v>
      </c>
      <c r="BJ447" s="25" t="s">
        <v>80</v>
      </c>
      <c r="BK447" s="205">
        <f>ROUND(I447*H447,2)</f>
        <v>0</v>
      </c>
      <c r="BL447" s="25" t="s">
        <v>139</v>
      </c>
      <c r="BM447" s="25" t="s">
        <v>586</v>
      </c>
    </row>
    <row r="448" spans="2:65" s="1" customFormat="1" ht="13.5">
      <c r="B448" s="42"/>
      <c r="C448" s="64"/>
      <c r="D448" s="206" t="s">
        <v>141</v>
      </c>
      <c r="E448" s="64"/>
      <c r="F448" s="207" t="s">
        <v>585</v>
      </c>
      <c r="G448" s="64"/>
      <c r="H448" s="64"/>
      <c r="I448" s="165"/>
      <c r="J448" s="64"/>
      <c r="K448" s="64"/>
      <c r="L448" s="62"/>
      <c r="M448" s="208"/>
      <c r="N448" s="43"/>
      <c r="O448" s="43"/>
      <c r="P448" s="43"/>
      <c r="Q448" s="43"/>
      <c r="R448" s="43"/>
      <c r="S448" s="43"/>
      <c r="T448" s="79"/>
      <c r="AT448" s="25" t="s">
        <v>141</v>
      </c>
      <c r="AU448" s="25" t="s">
        <v>155</v>
      </c>
    </row>
    <row r="449" spans="2:65" s="11" customFormat="1" ht="13.5">
      <c r="B449" s="210"/>
      <c r="C449" s="211"/>
      <c r="D449" s="206" t="s">
        <v>145</v>
      </c>
      <c r="E449" s="212" t="s">
        <v>21</v>
      </c>
      <c r="F449" s="213" t="s">
        <v>552</v>
      </c>
      <c r="G449" s="211"/>
      <c r="H449" s="212" t="s">
        <v>21</v>
      </c>
      <c r="I449" s="214"/>
      <c r="J449" s="211"/>
      <c r="K449" s="211"/>
      <c r="L449" s="215"/>
      <c r="M449" s="216"/>
      <c r="N449" s="217"/>
      <c r="O449" s="217"/>
      <c r="P449" s="217"/>
      <c r="Q449" s="217"/>
      <c r="R449" s="217"/>
      <c r="S449" s="217"/>
      <c r="T449" s="218"/>
      <c r="AT449" s="219" t="s">
        <v>145</v>
      </c>
      <c r="AU449" s="219" t="s">
        <v>155</v>
      </c>
      <c r="AV449" s="11" t="s">
        <v>80</v>
      </c>
      <c r="AW449" s="11" t="s">
        <v>35</v>
      </c>
      <c r="AX449" s="11" t="s">
        <v>72</v>
      </c>
      <c r="AY449" s="219" t="s">
        <v>132</v>
      </c>
    </row>
    <row r="450" spans="2:65" s="12" customFormat="1" ht="13.5">
      <c r="B450" s="220"/>
      <c r="C450" s="221"/>
      <c r="D450" s="206" t="s">
        <v>145</v>
      </c>
      <c r="E450" s="222" t="s">
        <v>21</v>
      </c>
      <c r="F450" s="223" t="s">
        <v>249</v>
      </c>
      <c r="G450" s="221"/>
      <c r="H450" s="224">
        <v>200</v>
      </c>
      <c r="I450" s="225"/>
      <c r="J450" s="221"/>
      <c r="K450" s="221"/>
      <c r="L450" s="226"/>
      <c r="M450" s="227"/>
      <c r="N450" s="228"/>
      <c r="O450" s="228"/>
      <c r="P450" s="228"/>
      <c r="Q450" s="228"/>
      <c r="R450" s="228"/>
      <c r="S450" s="228"/>
      <c r="T450" s="229"/>
      <c r="AT450" s="230" t="s">
        <v>145</v>
      </c>
      <c r="AU450" s="230" t="s">
        <v>155</v>
      </c>
      <c r="AV450" s="12" t="s">
        <v>82</v>
      </c>
      <c r="AW450" s="12" t="s">
        <v>35</v>
      </c>
      <c r="AX450" s="12" t="s">
        <v>72</v>
      </c>
      <c r="AY450" s="230" t="s">
        <v>132</v>
      </c>
    </row>
    <row r="451" spans="2:65" s="13" customFormat="1" ht="13.5">
      <c r="B451" s="231"/>
      <c r="C451" s="232"/>
      <c r="D451" s="206" t="s">
        <v>145</v>
      </c>
      <c r="E451" s="233" t="s">
        <v>21</v>
      </c>
      <c r="F451" s="234" t="s">
        <v>148</v>
      </c>
      <c r="G451" s="232"/>
      <c r="H451" s="235">
        <v>200</v>
      </c>
      <c r="I451" s="236"/>
      <c r="J451" s="232"/>
      <c r="K451" s="232"/>
      <c r="L451" s="237"/>
      <c r="M451" s="238"/>
      <c r="N451" s="239"/>
      <c r="O451" s="239"/>
      <c r="P451" s="239"/>
      <c r="Q451" s="239"/>
      <c r="R451" s="239"/>
      <c r="S451" s="239"/>
      <c r="T451" s="240"/>
      <c r="AT451" s="241" t="s">
        <v>145</v>
      </c>
      <c r="AU451" s="241" t="s">
        <v>155</v>
      </c>
      <c r="AV451" s="13" t="s">
        <v>139</v>
      </c>
      <c r="AW451" s="13" t="s">
        <v>35</v>
      </c>
      <c r="AX451" s="13" t="s">
        <v>80</v>
      </c>
      <c r="AY451" s="241" t="s">
        <v>132</v>
      </c>
    </row>
    <row r="452" spans="2:65" s="12" customFormat="1" ht="13.5">
      <c r="B452" s="220"/>
      <c r="C452" s="221"/>
      <c r="D452" s="206" t="s">
        <v>145</v>
      </c>
      <c r="E452" s="221"/>
      <c r="F452" s="223" t="s">
        <v>571</v>
      </c>
      <c r="G452" s="221"/>
      <c r="H452" s="224">
        <v>206</v>
      </c>
      <c r="I452" s="225"/>
      <c r="J452" s="221"/>
      <c r="K452" s="221"/>
      <c r="L452" s="226"/>
      <c r="M452" s="227"/>
      <c r="N452" s="228"/>
      <c r="O452" s="228"/>
      <c r="P452" s="228"/>
      <c r="Q452" s="228"/>
      <c r="R452" s="228"/>
      <c r="S452" s="228"/>
      <c r="T452" s="229"/>
      <c r="AT452" s="230" t="s">
        <v>145</v>
      </c>
      <c r="AU452" s="230" t="s">
        <v>155</v>
      </c>
      <c r="AV452" s="12" t="s">
        <v>82</v>
      </c>
      <c r="AW452" s="12" t="s">
        <v>6</v>
      </c>
      <c r="AX452" s="12" t="s">
        <v>80</v>
      </c>
      <c r="AY452" s="230" t="s">
        <v>132</v>
      </c>
    </row>
    <row r="453" spans="2:65" s="1" customFormat="1" ht="25.5" customHeight="1">
      <c r="B453" s="42"/>
      <c r="C453" s="194" t="s">
        <v>587</v>
      </c>
      <c r="D453" s="194" t="s">
        <v>134</v>
      </c>
      <c r="E453" s="195" t="s">
        <v>588</v>
      </c>
      <c r="F453" s="196" t="s">
        <v>589</v>
      </c>
      <c r="G453" s="197" t="s">
        <v>405</v>
      </c>
      <c r="H453" s="198">
        <v>150</v>
      </c>
      <c r="I453" s="199"/>
      <c r="J453" s="200">
        <f>ROUND(I453*H453,2)</f>
        <v>0</v>
      </c>
      <c r="K453" s="196" t="s">
        <v>138</v>
      </c>
      <c r="L453" s="62"/>
      <c r="M453" s="201" t="s">
        <v>21</v>
      </c>
      <c r="N453" s="202" t="s">
        <v>43</v>
      </c>
      <c r="O453" s="43"/>
      <c r="P453" s="203">
        <f>O453*H453</f>
        <v>0</v>
      </c>
      <c r="Q453" s="203">
        <v>6.0999999999999997E-4</v>
      </c>
      <c r="R453" s="203">
        <f>Q453*H453</f>
        <v>9.1499999999999998E-2</v>
      </c>
      <c r="S453" s="203">
        <v>0</v>
      </c>
      <c r="T453" s="204">
        <f>S453*H453</f>
        <v>0</v>
      </c>
      <c r="AR453" s="25" t="s">
        <v>139</v>
      </c>
      <c r="AT453" s="25" t="s">
        <v>134</v>
      </c>
      <c r="AU453" s="25" t="s">
        <v>155</v>
      </c>
      <c r="AY453" s="25" t="s">
        <v>132</v>
      </c>
      <c r="BE453" s="205">
        <f>IF(N453="základní",J453,0)</f>
        <v>0</v>
      </c>
      <c r="BF453" s="205">
        <f>IF(N453="snížená",J453,0)</f>
        <v>0</v>
      </c>
      <c r="BG453" s="205">
        <f>IF(N453="zákl. přenesená",J453,0)</f>
        <v>0</v>
      </c>
      <c r="BH453" s="205">
        <f>IF(N453="sníž. přenesená",J453,0)</f>
        <v>0</v>
      </c>
      <c r="BI453" s="205">
        <f>IF(N453="nulová",J453,0)</f>
        <v>0</v>
      </c>
      <c r="BJ453" s="25" t="s">
        <v>80</v>
      </c>
      <c r="BK453" s="205">
        <f>ROUND(I453*H453,2)</f>
        <v>0</v>
      </c>
      <c r="BL453" s="25" t="s">
        <v>139</v>
      </c>
      <c r="BM453" s="25" t="s">
        <v>590</v>
      </c>
    </row>
    <row r="454" spans="2:65" s="1" customFormat="1" ht="40.5">
      <c r="B454" s="42"/>
      <c r="C454" s="64"/>
      <c r="D454" s="206" t="s">
        <v>141</v>
      </c>
      <c r="E454" s="64"/>
      <c r="F454" s="207" t="s">
        <v>591</v>
      </c>
      <c r="G454" s="64"/>
      <c r="H454" s="64"/>
      <c r="I454" s="165"/>
      <c r="J454" s="64"/>
      <c r="K454" s="64"/>
      <c r="L454" s="62"/>
      <c r="M454" s="208"/>
      <c r="N454" s="43"/>
      <c r="O454" s="43"/>
      <c r="P454" s="43"/>
      <c r="Q454" s="43"/>
      <c r="R454" s="43"/>
      <c r="S454" s="43"/>
      <c r="T454" s="79"/>
      <c r="AT454" s="25" t="s">
        <v>141</v>
      </c>
      <c r="AU454" s="25" t="s">
        <v>155</v>
      </c>
    </row>
    <row r="455" spans="2:65" s="1" customFormat="1" ht="54">
      <c r="B455" s="42"/>
      <c r="C455" s="64"/>
      <c r="D455" s="206" t="s">
        <v>143</v>
      </c>
      <c r="E455" s="64"/>
      <c r="F455" s="209" t="s">
        <v>592</v>
      </c>
      <c r="G455" s="64"/>
      <c r="H455" s="64"/>
      <c r="I455" s="165"/>
      <c r="J455" s="64"/>
      <c r="K455" s="64"/>
      <c r="L455" s="62"/>
      <c r="M455" s="208"/>
      <c r="N455" s="43"/>
      <c r="O455" s="43"/>
      <c r="P455" s="43"/>
      <c r="Q455" s="43"/>
      <c r="R455" s="43"/>
      <c r="S455" s="43"/>
      <c r="T455" s="79"/>
      <c r="AT455" s="25" t="s">
        <v>143</v>
      </c>
      <c r="AU455" s="25" t="s">
        <v>155</v>
      </c>
    </row>
    <row r="456" spans="2:65" s="11" customFormat="1" ht="13.5">
      <c r="B456" s="210"/>
      <c r="C456" s="211"/>
      <c r="D456" s="206" t="s">
        <v>145</v>
      </c>
      <c r="E456" s="212" t="s">
        <v>21</v>
      </c>
      <c r="F456" s="213" t="s">
        <v>146</v>
      </c>
      <c r="G456" s="211"/>
      <c r="H456" s="212" t="s">
        <v>21</v>
      </c>
      <c r="I456" s="214"/>
      <c r="J456" s="211"/>
      <c r="K456" s="211"/>
      <c r="L456" s="215"/>
      <c r="M456" s="216"/>
      <c r="N456" s="217"/>
      <c r="O456" s="217"/>
      <c r="P456" s="217"/>
      <c r="Q456" s="217"/>
      <c r="R456" s="217"/>
      <c r="S456" s="217"/>
      <c r="T456" s="218"/>
      <c r="AT456" s="219" t="s">
        <v>145</v>
      </c>
      <c r="AU456" s="219" t="s">
        <v>155</v>
      </c>
      <c r="AV456" s="11" t="s">
        <v>80</v>
      </c>
      <c r="AW456" s="11" t="s">
        <v>35</v>
      </c>
      <c r="AX456" s="11" t="s">
        <v>72</v>
      </c>
      <c r="AY456" s="219" t="s">
        <v>132</v>
      </c>
    </row>
    <row r="457" spans="2:65" s="12" customFormat="1" ht="13.5">
      <c r="B457" s="220"/>
      <c r="C457" s="221"/>
      <c r="D457" s="206" t="s">
        <v>145</v>
      </c>
      <c r="E457" s="222" t="s">
        <v>21</v>
      </c>
      <c r="F457" s="223" t="s">
        <v>332</v>
      </c>
      <c r="G457" s="221"/>
      <c r="H457" s="224">
        <v>150</v>
      </c>
      <c r="I457" s="225"/>
      <c r="J457" s="221"/>
      <c r="K457" s="221"/>
      <c r="L457" s="226"/>
      <c r="M457" s="227"/>
      <c r="N457" s="228"/>
      <c r="O457" s="228"/>
      <c r="P457" s="228"/>
      <c r="Q457" s="228"/>
      <c r="R457" s="228"/>
      <c r="S457" s="228"/>
      <c r="T457" s="229"/>
      <c r="AT457" s="230" t="s">
        <v>145</v>
      </c>
      <c r="AU457" s="230" t="s">
        <v>155</v>
      </c>
      <c r="AV457" s="12" t="s">
        <v>82</v>
      </c>
      <c r="AW457" s="12" t="s">
        <v>35</v>
      </c>
      <c r="AX457" s="12" t="s">
        <v>72</v>
      </c>
      <c r="AY457" s="230" t="s">
        <v>132</v>
      </c>
    </row>
    <row r="458" spans="2:65" s="13" customFormat="1" ht="13.5">
      <c r="B458" s="231"/>
      <c r="C458" s="232"/>
      <c r="D458" s="206" t="s">
        <v>145</v>
      </c>
      <c r="E458" s="233" t="s">
        <v>21</v>
      </c>
      <c r="F458" s="234" t="s">
        <v>148</v>
      </c>
      <c r="G458" s="232"/>
      <c r="H458" s="235">
        <v>150</v>
      </c>
      <c r="I458" s="236"/>
      <c r="J458" s="232"/>
      <c r="K458" s="232"/>
      <c r="L458" s="237"/>
      <c r="M458" s="238"/>
      <c r="N458" s="239"/>
      <c r="O458" s="239"/>
      <c r="P458" s="239"/>
      <c r="Q458" s="239"/>
      <c r="R458" s="239"/>
      <c r="S458" s="239"/>
      <c r="T458" s="240"/>
      <c r="AT458" s="241" t="s">
        <v>145</v>
      </c>
      <c r="AU458" s="241" t="s">
        <v>155</v>
      </c>
      <c r="AV458" s="13" t="s">
        <v>139</v>
      </c>
      <c r="AW458" s="13" t="s">
        <v>35</v>
      </c>
      <c r="AX458" s="13" t="s">
        <v>80</v>
      </c>
      <c r="AY458" s="241" t="s">
        <v>132</v>
      </c>
    </row>
    <row r="459" spans="2:65" s="1" customFormat="1" ht="16.5" customHeight="1">
      <c r="B459" s="42"/>
      <c r="C459" s="194" t="s">
        <v>593</v>
      </c>
      <c r="D459" s="194" t="s">
        <v>134</v>
      </c>
      <c r="E459" s="195" t="s">
        <v>594</v>
      </c>
      <c r="F459" s="196" t="s">
        <v>595</v>
      </c>
      <c r="G459" s="197" t="s">
        <v>405</v>
      </c>
      <c r="H459" s="198">
        <v>160</v>
      </c>
      <c r="I459" s="199"/>
      <c r="J459" s="200">
        <f>ROUND(I459*H459,2)</f>
        <v>0</v>
      </c>
      <c r="K459" s="196" t="s">
        <v>138</v>
      </c>
      <c r="L459" s="62"/>
      <c r="M459" s="201" t="s">
        <v>21</v>
      </c>
      <c r="N459" s="202" t="s">
        <v>43</v>
      </c>
      <c r="O459" s="43"/>
      <c r="P459" s="203">
        <f>O459*H459</f>
        <v>0</v>
      </c>
      <c r="Q459" s="203">
        <v>0</v>
      </c>
      <c r="R459" s="203">
        <f>Q459*H459</f>
        <v>0</v>
      </c>
      <c r="S459" s="203">
        <v>0</v>
      </c>
      <c r="T459" s="204">
        <f>S459*H459</f>
        <v>0</v>
      </c>
      <c r="AR459" s="25" t="s">
        <v>139</v>
      </c>
      <c r="AT459" s="25" t="s">
        <v>134</v>
      </c>
      <c r="AU459" s="25" t="s">
        <v>155</v>
      </c>
      <c r="AY459" s="25" t="s">
        <v>132</v>
      </c>
      <c r="BE459" s="205">
        <f>IF(N459="základní",J459,0)</f>
        <v>0</v>
      </c>
      <c r="BF459" s="205">
        <f>IF(N459="snížená",J459,0)</f>
        <v>0</v>
      </c>
      <c r="BG459" s="205">
        <f>IF(N459="zákl. přenesená",J459,0)</f>
        <v>0</v>
      </c>
      <c r="BH459" s="205">
        <f>IF(N459="sníž. přenesená",J459,0)</f>
        <v>0</v>
      </c>
      <c r="BI459" s="205">
        <f>IF(N459="nulová",J459,0)</f>
        <v>0</v>
      </c>
      <c r="BJ459" s="25" t="s">
        <v>80</v>
      </c>
      <c r="BK459" s="205">
        <f>ROUND(I459*H459,2)</f>
        <v>0</v>
      </c>
      <c r="BL459" s="25" t="s">
        <v>139</v>
      </c>
      <c r="BM459" s="25" t="s">
        <v>596</v>
      </c>
    </row>
    <row r="460" spans="2:65" s="1" customFormat="1" ht="13.5">
      <c r="B460" s="42"/>
      <c r="C460" s="64"/>
      <c r="D460" s="206" t="s">
        <v>141</v>
      </c>
      <c r="E460" s="64"/>
      <c r="F460" s="207" t="s">
        <v>597</v>
      </c>
      <c r="G460" s="64"/>
      <c r="H460" s="64"/>
      <c r="I460" s="165"/>
      <c r="J460" s="64"/>
      <c r="K460" s="64"/>
      <c r="L460" s="62"/>
      <c r="M460" s="208"/>
      <c r="N460" s="43"/>
      <c r="O460" s="43"/>
      <c r="P460" s="43"/>
      <c r="Q460" s="43"/>
      <c r="R460" s="43"/>
      <c r="S460" s="43"/>
      <c r="T460" s="79"/>
      <c r="AT460" s="25" t="s">
        <v>141</v>
      </c>
      <c r="AU460" s="25" t="s">
        <v>155</v>
      </c>
    </row>
    <row r="461" spans="2:65" s="1" customFormat="1" ht="40.5">
      <c r="B461" s="42"/>
      <c r="C461" s="64"/>
      <c r="D461" s="206" t="s">
        <v>143</v>
      </c>
      <c r="E461" s="64"/>
      <c r="F461" s="209" t="s">
        <v>598</v>
      </c>
      <c r="G461" s="64"/>
      <c r="H461" s="64"/>
      <c r="I461" s="165"/>
      <c r="J461" s="64"/>
      <c r="K461" s="64"/>
      <c r="L461" s="62"/>
      <c r="M461" s="208"/>
      <c r="N461" s="43"/>
      <c r="O461" s="43"/>
      <c r="P461" s="43"/>
      <c r="Q461" s="43"/>
      <c r="R461" s="43"/>
      <c r="S461" s="43"/>
      <c r="T461" s="79"/>
      <c r="AT461" s="25" t="s">
        <v>143</v>
      </c>
      <c r="AU461" s="25" t="s">
        <v>155</v>
      </c>
    </row>
    <row r="462" spans="2:65" s="11" customFormat="1" ht="13.5">
      <c r="B462" s="210"/>
      <c r="C462" s="211"/>
      <c r="D462" s="206" t="s">
        <v>145</v>
      </c>
      <c r="E462" s="212" t="s">
        <v>21</v>
      </c>
      <c r="F462" s="213" t="s">
        <v>443</v>
      </c>
      <c r="G462" s="211"/>
      <c r="H462" s="212" t="s">
        <v>21</v>
      </c>
      <c r="I462" s="214"/>
      <c r="J462" s="211"/>
      <c r="K462" s="211"/>
      <c r="L462" s="215"/>
      <c r="M462" s="216"/>
      <c r="N462" s="217"/>
      <c r="O462" s="217"/>
      <c r="P462" s="217"/>
      <c r="Q462" s="217"/>
      <c r="R462" s="217"/>
      <c r="S462" s="217"/>
      <c r="T462" s="218"/>
      <c r="AT462" s="219" t="s">
        <v>145</v>
      </c>
      <c r="AU462" s="219" t="s">
        <v>155</v>
      </c>
      <c r="AV462" s="11" t="s">
        <v>80</v>
      </c>
      <c r="AW462" s="11" t="s">
        <v>35</v>
      </c>
      <c r="AX462" s="11" t="s">
        <v>72</v>
      </c>
      <c r="AY462" s="219" t="s">
        <v>132</v>
      </c>
    </row>
    <row r="463" spans="2:65" s="12" customFormat="1" ht="13.5">
      <c r="B463" s="220"/>
      <c r="C463" s="221"/>
      <c r="D463" s="206" t="s">
        <v>145</v>
      </c>
      <c r="E463" s="222" t="s">
        <v>21</v>
      </c>
      <c r="F463" s="223" t="s">
        <v>599</v>
      </c>
      <c r="G463" s="221"/>
      <c r="H463" s="224">
        <v>160</v>
      </c>
      <c r="I463" s="225"/>
      <c r="J463" s="221"/>
      <c r="K463" s="221"/>
      <c r="L463" s="226"/>
      <c r="M463" s="227"/>
      <c r="N463" s="228"/>
      <c r="O463" s="228"/>
      <c r="P463" s="228"/>
      <c r="Q463" s="228"/>
      <c r="R463" s="228"/>
      <c r="S463" s="228"/>
      <c r="T463" s="229"/>
      <c r="AT463" s="230" t="s">
        <v>145</v>
      </c>
      <c r="AU463" s="230" t="s">
        <v>155</v>
      </c>
      <c r="AV463" s="12" t="s">
        <v>82</v>
      </c>
      <c r="AW463" s="12" t="s">
        <v>35</v>
      </c>
      <c r="AX463" s="12" t="s">
        <v>72</v>
      </c>
      <c r="AY463" s="230" t="s">
        <v>132</v>
      </c>
    </row>
    <row r="464" spans="2:65" s="13" customFormat="1" ht="13.5">
      <c r="B464" s="231"/>
      <c r="C464" s="232"/>
      <c r="D464" s="206" t="s">
        <v>145</v>
      </c>
      <c r="E464" s="233" t="s">
        <v>21</v>
      </c>
      <c r="F464" s="234" t="s">
        <v>148</v>
      </c>
      <c r="G464" s="232"/>
      <c r="H464" s="235">
        <v>160</v>
      </c>
      <c r="I464" s="236"/>
      <c r="J464" s="232"/>
      <c r="K464" s="232"/>
      <c r="L464" s="237"/>
      <c r="M464" s="238"/>
      <c r="N464" s="239"/>
      <c r="O464" s="239"/>
      <c r="P464" s="239"/>
      <c r="Q464" s="239"/>
      <c r="R464" s="239"/>
      <c r="S464" s="239"/>
      <c r="T464" s="240"/>
      <c r="AT464" s="241" t="s">
        <v>145</v>
      </c>
      <c r="AU464" s="241" t="s">
        <v>155</v>
      </c>
      <c r="AV464" s="13" t="s">
        <v>139</v>
      </c>
      <c r="AW464" s="13" t="s">
        <v>35</v>
      </c>
      <c r="AX464" s="13" t="s">
        <v>80</v>
      </c>
      <c r="AY464" s="241" t="s">
        <v>132</v>
      </c>
    </row>
    <row r="465" spans="2:65" s="10" customFormat="1" ht="22.35" customHeight="1">
      <c r="B465" s="178"/>
      <c r="C465" s="179"/>
      <c r="D465" s="180" t="s">
        <v>71</v>
      </c>
      <c r="E465" s="192" t="s">
        <v>600</v>
      </c>
      <c r="F465" s="192" t="s">
        <v>601</v>
      </c>
      <c r="G465" s="179"/>
      <c r="H465" s="179"/>
      <c r="I465" s="182"/>
      <c r="J465" s="193">
        <f>BK465</f>
        <v>0</v>
      </c>
      <c r="K465" s="179"/>
      <c r="L465" s="184"/>
      <c r="M465" s="185"/>
      <c r="N465" s="186"/>
      <c r="O465" s="186"/>
      <c r="P465" s="187">
        <f>SUM(P466:P472)</f>
        <v>0</v>
      </c>
      <c r="Q465" s="186"/>
      <c r="R465" s="187">
        <f>SUM(R466:R472)</f>
        <v>9.5682000000000009</v>
      </c>
      <c r="S465" s="186"/>
      <c r="T465" s="188">
        <f>SUM(T466:T472)</f>
        <v>0</v>
      </c>
      <c r="AR465" s="189" t="s">
        <v>80</v>
      </c>
      <c r="AT465" s="190" t="s">
        <v>71</v>
      </c>
      <c r="AU465" s="190" t="s">
        <v>82</v>
      </c>
      <c r="AY465" s="189" t="s">
        <v>132</v>
      </c>
      <c r="BK465" s="191">
        <f>SUM(BK466:BK472)</f>
        <v>0</v>
      </c>
    </row>
    <row r="466" spans="2:65" s="1" customFormat="1" ht="25.5" customHeight="1">
      <c r="B466" s="42"/>
      <c r="C466" s="194" t="s">
        <v>602</v>
      </c>
      <c r="D466" s="194" t="s">
        <v>134</v>
      </c>
      <c r="E466" s="195" t="s">
        <v>603</v>
      </c>
      <c r="F466" s="196" t="s">
        <v>604</v>
      </c>
      <c r="G466" s="197" t="s">
        <v>405</v>
      </c>
      <c r="H466" s="198">
        <v>15</v>
      </c>
      <c r="I466" s="199"/>
      <c r="J466" s="200">
        <f>ROUND(I466*H466,2)</f>
        <v>0</v>
      </c>
      <c r="K466" s="196" t="s">
        <v>138</v>
      </c>
      <c r="L466" s="62"/>
      <c r="M466" s="201" t="s">
        <v>21</v>
      </c>
      <c r="N466" s="202" t="s">
        <v>43</v>
      </c>
      <c r="O466" s="43"/>
      <c r="P466" s="203">
        <f>O466*H466</f>
        <v>0</v>
      </c>
      <c r="Q466" s="203">
        <v>0.63788</v>
      </c>
      <c r="R466" s="203">
        <f>Q466*H466</f>
        <v>9.5682000000000009</v>
      </c>
      <c r="S466" s="203">
        <v>0</v>
      </c>
      <c r="T466" s="204">
        <f>S466*H466</f>
        <v>0</v>
      </c>
      <c r="AR466" s="25" t="s">
        <v>139</v>
      </c>
      <c r="AT466" s="25" t="s">
        <v>134</v>
      </c>
      <c r="AU466" s="25" t="s">
        <v>155</v>
      </c>
      <c r="AY466" s="25" t="s">
        <v>132</v>
      </c>
      <c r="BE466" s="205">
        <f>IF(N466="základní",J466,0)</f>
        <v>0</v>
      </c>
      <c r="BF466" s="205">
        <f>IF(N466="snížená",J466,0)</f>
        <v>0</v>
      </c>
      <c r="BG466" s="205">
        <f>IF(N466="zákl. přenesená",J466,0)</f>
        <v>0</v>
      </c>
      <c r="BH466" s="205">
        <f>IF(N466="sníž. přenesená",J466,0)</f>
        <v>0</v>
      </c>
      <c r="BI466" s="205">
        <f>IF(N466="nulová",J466,0)</f>
        <v>0</v>
      </c>
      <c r="BJ466" s="25" t="s">
        <v>80</v>
      </c>
      <c r="BK466" s="205">
        <f>ROUND(I466*H466,2)</f>
        <v>0</v>
      </c>
      <c r="BL466" s="25" t="s">
        <v>139</v>
      </c>
      <c r="BM466" s="25" t="s">
        <v>605</v>
      </c>
    </row>
    <row r="467" spans="2:65" s="1" customFormat="1" ht="27">
      <c r="B467" s="42"/>
      <c r="C467" s="64"/>
      <c r="D467" s="206" t="s">
        <v>141</v>
      </c>
      <c r="E467" s="64"/>
      <c r="F467" s="207" t="s">
        <v>606</v>
      </c>
      <c r="G467" s="64"/>
      <c r="H467" s="64"/>
      <c r="I467" s="165"/>
      <c r="J467" s="64"/>
      <c r="K467" s="64"/>
      <c r="L467" s="62"/>
      <c r="M467" s="208"/>
      <c r="N467" s="43"/>
      <c r="O467" s="43"/>
      <c r="P467" s="43"/>
      <c r="Q467" s="43"/>
      <c r="R467" s="43"/>
      <c r="S467" s="43"/>
      <c r="T467" s="79"/>
      <c r="AT467" s="25" t="s">
        <v>141</v>
      </c>
      <c r="AU467" s="25" t="s">
        <v>155</v>
      </c>
    </row>
    <row r="468" spans="2:65" s="1" customFormat="1" ht="54">
      <c r="B468" s="42"/>
      <c r="C468" s="64"/>
      <c r="D468" s="206" t="s">
        <v>143</v>
      </c>
      <c r="E468" s="64"/>
      <c r="F468" s="209" t="s">
        <v>607</v>
      </c>
      <c r="G468" s="64"/>
      <c r="H468" s="64"/>
      <c r="I468" s="165"/>
      <c r="J468" s="64"/>
      <c r="K468" s="64"/>
      <c r="L468" s="62"/>
      <c r="M468" s="208"/>
      <c r="N468" s="43"/>
      <c r="O468" s="43"/>
      <c r="P468" s="43"/>
      <c r="Q468" s="43"/>
      <c r="R468" s="43"/>
      <c r="S468" s="43"/>
      <c r="T468" s="79"/>
      <c r="AT468" s="25" t="s">
        <v>143</v>
      </c>
      <c r="AU468" s="25" t="s">
        <v>155</v>
      </c>
    </row>
    <row r="469" spans="2:65" s="11" customFormat="1" ht="13.5">
      <c r="B469" s="210"/>
      <c r="C469" s="211"/>
      <c r="D469" s="206" t="s">
        <v>145</v>
      </c>
      <c r="E469" s="212" t="s">
        <v>21</v>
      </c>
      <c r="F469" s="213" t="s">
        <v>608</v>
      </c>
      <c r="G469" s="211"/>
      <c r="H469" s="212" t="s">
        <v>21</v>
      </c>
      <c r="I469" s="214"/>
      <c r="J469" s="211"/>
      <c r="K469" s="211"/>
      <c r="L469" s="215"/>
      <c r="M469" s="216"/>
      <c r="N469" s="217"/>
      <c r="O469" s="217"/>
      <c r="P469" s="217"/>
      <c r="Q469" s="217"/>
      <c r="R469" s="217"/>
      <c r="S469" s="217"/>
      <c r="T469" s="218"/>
      <c r="AT469" s="219" t="s">
        <v>145</v>
      </c>
      <c r="AU469" s="219" t="s">
        <v>155</v>
      </c>
      <c r="AV469" s="11" t="s">
        <v>80</v>
      </c>
      <c r="AW469" s="11" t="s">
        <v>35</v>
      </c>
      <c r="AX469" s="11" t="s">
        <v>72</v>
      </c>
      <c r="AY469" s="219" t="s">
        <v>132</v>
      </c>
    </row>
    <row r="470" spans="2:65" s="11" customFormat="1" ht="13.5">
      <c r="B470" s="210"/>
      <c r="C470" s="211"/>
      <c r="D470" s="206" t="s">
        <v>145</v>
      </c>
      <c r="E470" s="212" t="s">
        <v>21</v>
      </c>
      <c r="F470" s="213" t="s">
        <v>146</v>
      </c>
      <c r="G470" s="211"/>
      <c r="H470" s="212" t="s">
        <v>21</v>
      </c>
      <c r="I470" s="214"/>
      <c r="J470" s="211"/>
      <c r="K470" s="211"/>
      <c r="L470" s="215"/>
      <c r="M470" s="216"/>
      <c r="N470" s="217"/>
      <c r="O470" s="217"/>
      <c r="P470" s="217"/>
      <c r="Q470" s="217"/>
      <c r="R470" s="217"/>
      <c r="S470" s="217"/>
      <c r="T470" s="218"/>
      <c r="AT470" s="219" t="s">
        <v>145</v>
      </c>
      <c r="AU470" s="219" t="s">
        <v>155</v>
      </c>
      <c r="AV470" s="11" t="s">
        <v>80</v>
      </c>
      <c r="AW470" s="11" t="s">
        <v>35</v>
      </c>
      <c r="AX470" s="11" t="s">
        <v>72</v>
      </c>
      <c r="AY470" s="219" t="s">
        <v>132</v>
      </c>
    </row>
    <row r="471" spans="2:65" s="12" customFormat="1" ht="13.5">
      <c r="B471" s="220"/>
      <c r="C471" s="221"/>
      <c r="D471" s="206" t="s">
        <v>145</v>
      </c>
      <c r="E471" s="222" t="s">
        <v>21</v>
      </c>
      <c r="F471" s="223" t="s">
        <v>10</v>
      </c>
      <c r="G471" s="221"/>
      <c r="H471" s="224">
        <v>15</v>
      </c>
      <c r="I471" s="225"/>
      <c r="J471" s="221"/>
      <c r="K471" s="221"/>
      <c r="L471" s="226"/>
      <c r="M471" s="227"/>
      <c r="N471" s="228"/>
      <c r="O471" s="228"/>
      <c r="P471" s="228"/>
      <c r="Q471" s="228"/>
      <c r="R471" s="228"/>
      <c r="S471" s="228"/>
      <c r="T471" s="229"/>
      <c r="AT471" s="230" t="s">
        <v>145</v>
      </c>
      <c r="AU471" s="230" t="s">
        <v>155</v>
      </c>
      <c r="AV471" s="12" t="s">
        <v>82</v>
      </c>
      <c r="AW471" s="12" t="s">
        <v>35</v>
      </c>
      <c r="AX471" s="12" t="s">
        <v>72</v>
      </c>
      <c r="AY471" s="230" t="s">
        <v>132</v>
      </c>
    </row>
    <row r="472" spans="2:65" s="13" customFormat="1" ht="13.5">
      <c r="B472" s="231"/>
      <c r="C472" s="232"/>
      <c r="D472" s="206" t="s">
        <v>145</v>
      </c>
      <c r="E472" s="233" t="s">
        <v>21</v>
      </c>
      <c r="F472" s="234" t="s">
        <v>148</v>
      </c>
      <c r="G472" s="232"/>
      <c r="H472" s="235">
        <v>15</v>
      </c>
      <c r="I472" s="236"/>
      <c r="J472" s="232"/>
      <c r="K472" s="232"/>
      <c r="L472" s="237"/>
      <c r="M472" s="238"/>
      <c r="N472" s="239"/>
      <c r="O472" s="239"/>
      <c r="P472" s="239"/>
      <c r="Q472" s="239"/>
      <c r="R472" s="239"/>
      <c r="S472" s="239"/>
      <c r="T472" s="240"/>
      <c r="AT472" s="241" t="s">
        <v>145</v>
      </c>
      <c r="AU472" s="241" t="s">
        <v>155</v>
      </c>
      <c r="AV472" s="13" t="s">
        <v>139</v>
      </c>
      <c r="AW472" s="13" t="s">
        <v>35</v>
      </c>
      <c r="AX472" s="13" t="s">
        <v>80</v>
      </c>
      <c r="AY472" s="241" t="s">
        <v>132</v>
      </c>
    </row>
    <row r="473" spans="2:65" s="10" customFormat="1" ht="22.35" customHeight="1">
      <c r="B473" s="178"/>
      <c r="C473" s="179"/>
      <c r="D473" s="180" t="s">
        <v>71</v>
      </c>
      <c r="E473" s="192" t="s">
        <v>609</v>
      </c>
      <c r="F473" s="192" t="s">
        <v>610</v>
      </c>
      <c r="G473" s="179"/>
      <c r="H473" s="179"/>
      <c r="I473" s="182"/>
      <c r="J473" s="193">
        <f>BK473</f>
        <v>0</v>
      </c>
      <c r="K473" s="179"/>
      <c r="L473" s="184"/>
      <c r="M473" s="185"/>
      <c r="N473" s="186"/>
      <c r="O473" s="186"/>
      <c r="P473" s="187">
        <f>P474+P499</f>
        <v>0</v>
      </c>
      <c r="Q473" s="186"/>
      <c r="R473" s="187">
        <f>R474+R499</f>
        <v>0</v>
      </c>
      <c r="S473" s="186"/>
      <c r="T473" s="188">
        <f>T474+T499</f>
        <v>0</v>
      </c>
      <c r="AR473" s="189" t="s">
        <v>80</v>
      </c>
      <c r="AT473" s="190" t="s">
        <v>71</v>
      </c>
      <c r="AU473" s="190" t="s">
        <v>82</v>
      </c>
      <c r="AY473" s="189" t="s">
        <v>132</v>
      </c>
      <c r="BK473" s="191">
        <f>BK474+BK499</f>
        <v>0</v>
      </c>
    </row>
    <row r="474" spans="2:65" s="15" customFormat="1" ht="14.45" customHeight="1">
      <c r="B474" s="264"/>
      <c r="C474" s="265"/>
      <c r="D474" s="266" t="s">
        <v>71</v>
      </c>
      <c r="E474" s="266" t="s">
        <v>611</v>
      </c>
      <c r="F474" s="266" t="s">
        <v>612</v>
      </c>
      <c r="G474" s="265"/>
      <c r="H474" s="265"/>
      <c r="I474" s="267"/>
      <c r="J474" s="268">
        <f>BK474</f>
        <v>0</v>
      </c>
      <c r="K474" s="265"/>
      <c r="L474" s="269"/>
      <c r="M474" s="270"/>
      <c r="N474" s="271"/>
      <c r="O474" s="271"/>
      <c r="P474" s="272">
        <f>SUM(P475:P498)</f>
        <v>0</v>
      </c>
      <c r="Q474" s="271"/>
      <c r="R474" s="272">
        <f>SUM(R475:R498)</f>
        <v>0</v>
      </c>
      <c r="S474" s="271"/>
      <c r="T474" s="273">
        <f>SUM(T475:T498)</f>
        <v>0</v>
      </c>
      <c r="AR474" s="274" t="s">
        <v>80</v>
      </c>
      <c r="AT474" s="275" t="s">
        <v>71</v>
      </c>
      <c r="AU474" s="275" t="s">
        <v>155</v>
      </c>
      <c r="AY474" s="274" t="s">
        <v>132</v>
      </c>
      <c r="BK474" s="276">
        <f>SUM(BK475:BK498)</f>
        <v>0</v>
      </c>
    </row>
    <row r="475" spans="2:65" s="1" customFormat="1" ht="16.5" customHeight="1">
      <c r="B475" s="42"/>
      <c r="C475" s="194" t="s">
        <v>613</v>
      </c>
      <c r="D475" s="194" t="s">
        <v>134</v>
      </c>
      <c r="E475" s="195" t="s">
        <v>614</v>
      </c>
      <c r="F475" s="196" t="s">
        <v>615</v>
      </c>
      <c r="G475" s="197" t="s">
        <v>234</v>
      </c>
      <c r="H475" s="198">
        <v>572.39</v>
      </c>
      <c r="I475" s="199"/>
      <c r="J475" s="200">
        <f>ROUND(I475*H475,2)</f>
        <v>0</v>
      </c>
      <c r="K475" s="196" t="s">
        <v>138</v>
      </c>
      <c r="L475" s="62"/>
      <c r="M475" s="201" t="s">
        <v>21</v>
      </c>
      <c r="N475" s="202" t="s">
        <v>43</v>
      </c>
      <c r="O475" s="43"/>
      <c r="P475" s="203">
        <f>O475*H475</f>
        <v>0</v>
      </c>
      <c r="Q475" s="203">
        <v>0</v>
      </c>
      <c r="R475" s="203">
        <f>Q475*H475</f>
        <v>0</v>
      </c>
      <c r="S475" s="203">
        <v>0</v>
      </c>
      <c r="T475" s="204">
        <f>S475*H475</f>
        <v>0</v>
      </c>
      <c r="AR475" s="25" t="s">
        <v>139</v>
      </c>
      <c r="AT475" s="25" t="s">
        <v>134</v>
      </c>
      <c r="AU475" s="25" t="s">
        <v>139</v>
      </c>
      <c r="AY475" s="25" t="s">
        <v>132</v>
      </c>
      <c r="BE475" s="205">
        <f>IF(N475="základní",J475,0)</f>
        <v>0</v>
      </c>
      <c r="BF475" s="205">
        <f>IF(N475="snížená",J475,0)</f>
        <v>0</v>
      </c>
      <c r="BG475" s="205">
        <f>IF(N475="zákl. přenesená",J475,0)</f>
        <v>0</v>
      </c>
      <c r="BH475" s="205">
        <f>IF(N475="sníž. přenesená",J475,0)</f>
        <v>0</v>
      </c>
      <c r="BI475" s="205">
        <f>IF(N475="nulová",J475,0)</f>
        <v>0</v>
      </c>
      <c r="BJ475" s="25" t="s">
        <v>80</v>
      </c>
      <c r="BK475" s="205">
        <f>ROUND(I475*H475,2)</f>
        <v>0</v>
      </c>
      <c r="BL475" s="25" t="s">
        <v>139</v>
      </c>
      <c r="BM475" s="25" t="s">
        <v>616</v>
      </c>
    </row>
    <row r="476" spans="2:65" s="1" customFormat="1" ht="27">
      <c r="B476" s="42"/>
      <c r="C476" s="64"/>
      <c r="D476" s="206" t="s">
        <v>141</v>
      </c>
      <c r="E476" s="64"/>
      <c r="F476" s="207" t="s">
        <v>617</v>
      </c>
      <c r="G476" s="64"/>
      <c r="H476" s="64"/>
      <c r="I476" s="165"/>
      <c r="J476" s="64"/>
      <c r="K476" s="64"/>
      <c r="L476" s="62"/>
      <c r="M476" s="208"/>
      <c r="N476" s="43"/>
      <c r="O476" s="43"/>
      <c r="P476" s="43"/>
      <c r="Q476" s="43"/>
      <c r="R476" s="43"/>
      <c r="S476" s="43"/>
      <c r="T476" s="79"/>
      <c r="AT476" s="25" t="s">
        <v>141</v>
      </c>
      <c r="AU476" s="25" t="s">
        <v>139</v>
      </c>
    </row>
    <row r="477" spans="2:65" s="1" customFormat="1" ht="94.5">
      <c r="B477" s="42"/>
      <c r="C477" s="64"/>
      <c r="D477" s="206" t="s">
        <v>143</v>
      </c>
      <c r="E477" s="64"/>
      <c r="F477" s="209" t="s">
        <v>618</v>
      </c>
      <c r="G477" s="64"/>
      <c r="H477" s="64"/>
      <c r="I477" s="165"/>
      <c r="J477" s="64"/>
      <c r="K477" s="64"/>
      <c r="L477" s="62"/>
      <c r="M477" s="208"/>
      <c r="N477" s="43"/>
      <c r="O477" s="43"/>
      <c r="P477" s="43"/>
      <c r="Q477" s="43"/>
      <c r="R477" s="43"/>
      <c r="S477" s="43"/>
      <c r="T477" s="79"/>
      <c r="AT477" s="25" t="s">
        <v>143</v>
      </c>
      <c r="AU477" s="25" t="s">
        <v>139</v>
      </c>
    </row>
    <row r="478" spans="2:65" s="1" customFormat="1" ht="16.5" customHeight="1">
      <c r="B478" s="42"/>
      <c r="C478" s="194" t="s">
        <v>619</v>
      </c>
      <c r="D478" s="194" t="s">
        <v>134</v>
      </c>
      <c r="E478" s="195" t="s">
        <v>620</v>
      </c>
      <c r="F478" s="196" t="s">
        <v>621</v>
      </c>
      <c r="G478" s="197" t="s">
        <v>234</v>
      </c>
      <c r="H478" s="198">
        <v>13737.36</v>
      </c>
      <c r="I478" s="199"/>
      <c r="J478" s="200">
        <f>ROUND(I478*H478,2)</f>
        <v>0</v>
      </c>
      <c r="K478" s="196" t="s">
        <v>138</v>
      </c>
      <c r="L478" s="62"/>
      <c r="M478" s="201" t="s">
        <v>21</v>
      </c>
      <c r="N478" s="202" t="s">
        <v>43</v>
      </c>
      <c r="O478" s="43"/>
      <c r="P478" s="203">
        <f>O478*H478</f>
        <v>0</v>
      </c>
      <c r="Q478" s="203">
        <v>0</v>
      </c>
      <c r="R478" s="203">
        <f>Q478*H478</f>
        <v>0</v>
      </c>
      <c r="S478" s="203">
        <v>0</v>
      </c>
      <c r="T478" s="204">
        <f>S478*H478</f>
        <v>0</v>
      </c>
      <c r="AR478" s="25" t="s">
        <v>139</v>
      </c>
      <c r="AT478" s="25" t="s">
        <v>134</v>
      </c>
      <c r="AU478" s="25" t="s">
        <v>139</v>
      </c>
      <c r="AY478" s="25" t="s">
        <v>132</v>
      </c>
      <c r="BE478" s="205">
        <f>IF(N478="základní",J478,0)</f>
        <v>0</v>
      </c>
      <c r="BF478" s="205">
        <f>IF(N478="snížená",J478,0)</f>
        <v>0</v>
      </c>
      <c r="BG478" s="205">
        <f>IF(N478="zákl. přenesená",J478,0)</f>
        <v>0</v>
      </c>
      <c r="BH478" s="205">
        <f>IF(N478="sníž. přenesená",J478,0)</f>
        <v>0</v>
      </c>
      <c r="BI478" s="205">
        <f>IF(N478="nulová",J478,0)</f>
        <v>0</v>
      </c>
      <c r="BJ478" s="25" t="s">
        <v>80</v>
      </c>
      <c r="BK478" s="205">
        <f>ROUND(I478*H478,2)</f>
        <v>0</v>
      </c>
      <c r="BL478" s="25" t="s">
        <v>139</v>
      </c>
      <c r="BM478" s="25" t="s">
        <v>622</v>
      </c>
    </row>
    <row r="479" spans="2:65" s="1" customFormat="1" ht="27">
      <c r="B479" s="42"/>
      <c r="C479" s="64"/>
      <c r="D479" s="206" t="s">
        <v>141</v>
      </c>
      <c r="E479" s="64"/>
      <c r="F479" s="207" t="s">
        <v>623</v>
      </c>
      <c r="G479" s="64"/>
      <c r="H479" s="64"/>
      <c r="I479" s="165"/>
      <c r="J479" s="64"/>
      <c r="K479" s="64"/>
      <c r="L479" s="62"/>
      <c r="M479" s="208"/>
      <c r="N479" s="43"/>
      <c r="O479" s="43"/>
      <c r="P479" s="43"/>
      <c r="Q479" s="43"/>
      <c r="R479" s="43"/>
      <c r="S479" s="43"/>
      <c r="T479" s="79"/>
      <c r="AT479" s="25" t="s">
        <v>141</v>
      </c>
      <c r="AU479" s="25" t="s">
        <v>139</v>
      </c>
    </row>
    <row r="480" spans="2:65" s="1" customFormat="1" ht="94.5">
      <c r="B480" s="42"/>
      <c r="C480" s="64"/>
      <c r="D480" s="206" t="s">
        <v>143</v>
      </c>
      <c r="E480" s="64"/>
      <c r="F480" s="209" t="s">
        <v>618</v>
      </c>
      <c r="G480" s="64"/>
      <c r="H480" s="64"/>
      <c r="I480" s="165"/>
      <c r="J480" s="64"/>
      <c r="K480" s="64"/>
      <c r="L480" s="62"/>
      <c r="M480" s="208"/>
      <c r="N480" s="43"/>
      <c r="O480" s="43"/>
      <c r="P480" s="43"/>
      <c r="Q480" s="43"/>
      <c r="R480" s="43"/>
      <c r="S480" s="43"/>
      <c r="T480" s="79"/>
      <c r="AT480" s="25" t="s">
        <v>143</v>
      </c>
      <c r="AU480" s="25" t="s">
        <v>139</v>
      </c>
    </row>
    <row r="481" spans="2:65" s="12" customFormat="1" ht="13.5">
      <c r="B481" s="220"/>
      <c r="C481" s="221"/>
      <c r="D481" s="206" t="s">
        <v>145</v>
      </c>
      <c r="E481" s="221"/>
      <c r="F481" s="223" t="s">
        <v>624</v>
      </c>
      <c r="G481" s="221"/>
      <c r="H481" s="224">
        <v>13737.36</v>
      </c>
      <c r="I481" s="225"/>
      <c r="J481" s="221"/>
      <c r="K481" s="221"/>
      <c r="L481" s="226"/>
      <c r="M481" s="227"/>
      <c r="N481" s="228"/>
      <c r="O481" s="228"/>
      <c r="P481" s="228"/>
      <c r="Q481" s="228"/>
      <c r="R481" s="228"/>
      <c r="S481" s="228"/>
      <c r="T481" s="229"/>
      <c r="AT481" s="230" t="s">
        <v>145</v>
      </c>
      <c r="AU481" s="230" t="s">
        <v>139</v>
      </c>
      <c r="AV481" s="12" t="s">
        <v>82</v>
      </c>
      <c r="AW481" s="12" t="s">
        <v>6</v>
      </c>
      <c r="AX481" s="12" t="s">
        <v>80</v>
      </c>
      <c r="AY481" s="230" t="s">
        <v>132</v>
      </c>
    </row>
    <row r="482" spans="2:65" s="1" customFormat="1" ht="25.5" customHeight="1">
      <c r="B482" s="42"/>
      <c r="C482" s="194" t="s">
        <v>625</v>
      </c>
      <c r="D482" s="194" t="s">
        <v>134</v>
      </c>
      <c r="E482" s="195" t="s">
        <v>626</v>
      </c>
      <c r="F482" s="196" t="s">
        <v>627</v>
      </c>
      <c r="G482" s="197" t="s">
        <v>234</v>
      </c>
      <c r="H482" s="198">
        <v>2.2000000000000002</v>
      </c>
      <c r="I482" s="199"/>
      <c r="J482" s="200">
        <f>ROUND(I482*H482,2)</f>
        <v>0</v>
      </c>
      <c r="K482" s="196" t="s">
        <v>138</v>
      </c>
      <c r="L482" s="62"/>
      <c r="M482" s="201" t="s">
        <v>21</v>
      </c>
      <c r="N482" s="202" t="s">
        <v>43</v>
      </c>
      <c r="O482" s="43"/>
      <c r="P482" s="203">
        <f>O482*H482</f>
        <v>0</v>
      </c>
      <c r="Q482" s="203">
        <v>0</v>
      </c>
      <c r="R482" s="203">
        <f>Q482*H482</f>
        <v>0</v>
      </c>
      <c r="S482" s="203">
        <v>0</v>
      </c>
      <c r="T482" s="204">
        <f>S482*H482</f>
        <v>0</v>
      </c>
      <c r="AR482" s="25" t="s">
        <v>139</v>
      </c>
      <c r="AT482" s="25" t="s">
        <v>134</v>
      </c>
      <c r="AU482" s="25" t="s">
        <v>139</v>
      </c>
      <c r="AY482" s="25" t="s">
        <v>132</v>
      </c>
      <c r="BE482" s="205">
        <f>IF(N482="základní",J482,0)</f>
        <v>0</v>
      </c>
      <c r="BF482" s="205">
        <f>IF(N482="snížená",J482,0)</f>
        <v>0</v>
      </c>
      <c r="BG482" s="205">
        <f>IF(N482="zákl. přenesená",J482,0)</f>
        <v>0</v>
      </c>
      <c r="BH482" s="205">
        <f>IF(N482="sníž. přenesená",J482,0)</f>
        <v>0</v>
      </c>
      <c r="BI482" s="205">
        <f>IF(N482="nulová",J482,0)</f>
        <v>0</v>
      </c>
      <c r="BJ482" s="25" t="s">
        <v>80</v>
      </c>
      <c r="BK482" s="205">
        <f>ROUND(I482*H482,2)</f>
        <v>0</v>
      </c>
      <c r="BL482" s="25" t="s">
        <v>139</v>
      </c>
      <c r="BM482" s="25" t="s">
        <v>628</v>
      </c>
    </row>
    <row r="483" spans="2:65" s="1" customFormat="1" ht="27">
      <c r="B483" s="42"/>
      <c r="C483" s="64"/>
      <c r="D483" s="206" t="s">
        <v>141</v>
      </c>
      <c r="E483" s="64"/>
      <c r="F483" s="207" t="s">
        <v>629</v>
      </c>
      <c r="G483" s="64"/>
      <c r="H483" s="64"/>
      <c r="I483" s="165"/>
      <c r="J483" s="64"/>
      <c r="K483" s="64"/>
      <c r="L483" s="62"/>
      <c r="M483" s="208"/>
      <c r="N483" s="43"/>
      <c r="O483" s="43"/>
      <c r="P483" s="43"/>
      <c r="Q483" s="43"/>
      <c r="R483" s="43"/>
      <c r="S483" s="43"/>
      <c r="T483" s="79"/>
      <c r="AT483" s="25" t="s">
        <v>141</v>
      </c>
      <c r="AU483" s="25" t="s">
        <v>139</v>
      </c>
    </row>
    <row r="484" spans="2:65" s="1" customFormat="1" ht="108">
      <c r="B484" s="42"/>
      <c r="C484" s="64"/>
      <c r="D484" s="206" t="s">
        <v>143</v>
      </c>
      <c r="E484" s="64"/>
      <c r="F484" s="209" t="s">
        <v>630</v>
      </c>
      <c r="G484" s="64"/>
      <c r="H484" s="64"/>
      <c r="I484" s="165"/>
      <c r="J484" s="64"/>
      <c r="K484" s="64"/>
      <c r="L484" s="62"/>
      <c r="M484" s="208"/>
      <c r="N484" s="43"/>
      <c r="O484" s="43"/>
      <c r="P484" s="43"/>
      <c r="Q484" s="43"/>
      <c r="R484" s="43"/>
      <c r="S484" s="43"/>
      <c r="T484" s="79"/>
      <c r="AT484" s="25" t="s">
        <v>143</v>
      </c>
      <c r="AU484" s="25" t="s">
        <v>139</v>
      </c>
    </row>
    <row r="485" spans="2:65" s="1" customFormat="1" ht="25.5" customHeight="1">
      <c r="B485" s="42"/>
      <c r="C485" s="194" t="s">
        <v>631</v>
      </c>
      <c r="D485" s="194" t="s">
        <v>134</v>
      </c>
      <c r="E485" s="195" t="s">
        <v>632</v>
      </c>
      <c r="F485" s="196" t="s">
        <v>633</v>
      </c>
      <c r="G485" s="197" t="s">
        <v>234</v>
      </c>
      <c r="H485" s="198">
        <v>312.2</v>
      </c>
      <c r="I485" s="199"/>
      <c r="J485" s="200">
        <f>ROUND(I485*H485,2)</f>
        <v>0</v>
      </c>
      <c r="K485" s="196" t="s">
        <v>138</v>
      </c>
      <c r="L485" s="62"/>
      <c r="M485" s="201" t="s">
        <v>21</v>
      </c>
      <c r="N485" s="202" t="s">
        <v>43</v>
      </c>
      <c r="O485" s="43"/>
      <c r="P485" s="203">
        <f>O485*H485</f>
        <v>0</v>
      </c>
      <c r="Q485" s="203">
        <v>0</v>
      </c>
      <c r="R485" s="203">
        <f>Q485*H485</f>
        <v>0</v>
      </c>
      <c r="S485" s="203">
        <v>0</v>
      </c>
      <c r="T485" s="204">
        <f>S485*H485</f>
        <v>0</v>
      </c>
      <c r="AR485" s="25" t="s">
        <v>139</v>
      </c>
      <c r="AT485" s="25" t="s">
        <v>134</v>
      </c>
      <c r="AU485" s="25" t="s">
        <v>139</v>
      </c>
      <c r="AY485" s="25" t="s">
        <v>132</v>
      </c>
      <c r="BE485" s="205">
        <f>IF(N485="základní",J485,0)</f>
        <v>0</v>
      </c>
      <c r="BF485" s="205">
        <f>IF(N485="snížená",J485,0)</f>
        <v>0</v>
      </c>
      <c r="BG485" s="205">
        <f>IF(N485="zákl. přenesená",J485,0)</f>
        <v>0</v>
      </c>
      <c r="BH485" s="205">
        <f>IF(N485="sníž. přenesená",J485,0)</f>
        <v>0</v>
      </c>
      <c r="BI485" s="205">
        <f>IF(N485="nulová",J485,0)</f>
        <v>0</v>
      </c>
      <c r="BJ485" s="25" t="s">
        <v>80</v>
      </c>
      <c r="BK485" s="205">
        <f>ROUND(I485*H485,2)</f>
        <v>0</v>
      </c>
      <c r="BL485" s="25" t="s">
        <v>139</v>
      </c>
      <c r="BM485" s="25" t="s">
        <v>634</v>
      </c>
    </row>
    <row r="486" spans="2:65" s="1" customFormat="1" ht="27">
      <c r="B486" s="42"/>
      <c r="C486" s="64"/>
      <c r="D486" s="206" t="s">
        <v>141</v>
      </c>
      <c r="E486" s="64"/>
      <c r="F486" s="207" t="s">
        <v>635</v>
      </c>
      <c r="G486" s="64"/>
      <c r="H486" s="64"/>
      <c r="I486" s="165"/>
      <c r="J486" s="64"/>
      <c r="K486" s="64"/>
      <c r="L486" s="62"/>
      <c r="M486" s="208"/>
      <c r="N486" s="43"/>
      <c r="O486" s="43"/>
      <c r="P486" s="43"/>
      <c r="Q486" s="43"/>
      <c r="R486" s="43"/>
      <c r="S486" s="43"/>
      <c r="T486" s="79"/>
      <c r="AT486" s="25" t="s">
        <v>141</v>
      </c>
      <c r="AU486" s="25" t="s">
        <v>139</v>
      </c>
    </row>
    <row r="487" spans="2:65" s="1" customFormat="1" ht="108">
      <c r="B487" s="42"/>
      <c r="C487" s="64"/>
      <c r="D487" s="206" t="s">
        <v>143</v>
      </c>
      <c r="E487" s="64"/>
      <c r="F487" s="209" t="s">
        <v>630</v>
      </c>
      <c r="G487" s="64"/>
      <c r="H487" s="64"/>
      <c r="I487" s="165"/>
      <c r="J487" s="64"/>
      <c r="K487" s="64"/>
      <c r="L487" s="62"/>
      <c r="M487" s="208"/>
      <c r="N487" s="43"/>
      <c r="O487" s="43"/>
      <c r="P487" s="43"/>
      <c r="Q487" s="43"/>
      <c r="R487" s="43"/>
      <c r="S487" s="43"/>
      <c r="T487" s="79"/>
      <c r="AT487" s="25" t="s">
        <v>143</v>
      </c>
      <c r="AU487" s="25" t="s">
        <v>139</v>
      </c>
    </row>
    <row r="488" spans="2:65" s="12" customFormat="1" ht="13.5">
      <c r="B488" s="220"/>
      <c r="C488" s="221"/>
      <c r="D488" s="206" t="s">
        <v>145</v>
      </c>
      <c r="E488" s="222" t="s">
        <v>21</v>
      </c>
      <c r="F488" s="223" t="s">
        <v>636</v>
      </c>
      <c r="G488" s="221"/>
      <c r="H488" s="224">
        <v>312.2</v>
      </c>
      <c r="I488" s="225"/>
      <c r="J488" s="221"/>
      <c r="K488" s="221"/>
      <c r="L488" s="226"/>
      <c r="M488" s="227"/>
      <c r="N488" s="228"/>
      <c r="O488" s="228"/>
      <c r="P488" s="228"/>
      <c r="Q488" s="228"/>
      <c r="R488" s="228"/>
      <c r="S488" s="228"/>
      <c r="T488" s="229"/>
      <c r="AT488" s="230" t="s">
        <v>145</v>
      </c>
      <c r="AU488" s="230" t="s">
        <v>139</v>
      </c>
      <c r="AV488" s="12" t="s">
        <v>82</v>
      </c>
      <c r="AW488" s="12" t="s">
        <v>35</v>
      </c>
      <c r="AX488" s="12" t="s">
        <v>80</v>
      </c>
      <c r="AY488" s="230" t="s">
        <v>132</v>
      </c>
    </row>
    <row r="489" spans="2:65" s="1" customFormat="1" ht="25.5" customHeight="1">
      <c r="B489" s="42"/>
      <c r="C489" s="194" t="s">
        <v>637</v>
      </c>
      <c r="D489" s="194" t="s">
        <v>134</v>
      </c>
      <c r="E489" s="195" t="s">
        <v>638</v>
      </c>
      <c r="F489" s="196" t="s">
        <v>639</v>
      </c>
      <c r="G489" s="197" t="s">
        <v>234</v>
      </c>
      <c r="H489" s="198">
        <v>250.6</v>
      </c>
      <c r="I489" s="199"/>
      <c r="J489" s="200">
        <f>ROUND(I489*H489,2)</f>
        <v>0</v>
      </c>
      <c r="K489" s="196" t="s">
        <v>138</v>
      </c>
      <c r="L489" s="62"/>
      <c r="M489" s="201" t="s">
        <v>21</v>
      </c>
      <c r="N489" s="202" t="s">
        <v>43</v>
      </c>
      <c r="O489" s="43"/>
      <c r="P489" s="203">
        <f>O489*H489</f>
        <v>0</v>
      </c>
      <c r="Q489" s="203">
        <v>0</v>
      </c>
      <c r="R489" s="203">
        <f>Q489*H489</f>
        <v>0</v>
      </c>
      <c r="S489" s="203">
        <v>0</v>
      </c>
      <c r="T489" s="204">
        <f>S489*H489</f>
        <v>0</v>
      </c>
      <c r="AR489" s="25" t="s">
        <v>139</v>
      </c>
      <c r="AT489" s="25" t="s">
        <v>134</v>
      </c>
      <c r="AU489" s="25" t="s">
        <v>139</v>
      </c>
      <c r="AY489" s="25" t="s">
        <v>132</v>
      </c>
      <c r="BE489" s="205">
        <f>IF(N489="základní",J489,0)</f>
        <v>0</v>
      </c>
      <c r="BF489" s="205">
        <f>IF(N489="snížená",J489,0)</f>
        <v>0</v>
      </c>
      <c r="BG489" s="205">
        <f>IF(N489="zákl. přenesená",J489,0)</f>
        <v>0</v>
      </c>
      <c r="BH489" s="205">
        <f>IF(N489="sníž. přenesená",J489,0)</f>
        <v>0</v>
      </c>
      <c r="BI489" s="205">
        <f>IF(N489="nulová",J489,0)</f>
        <v>0</v>
      </c>
      <c r="BJ489" s="25" t="s">
        <v>80</v>
      </c>
      <c r="BK489" s="205">
        <f>ROUND(I489*H489,2)</f>
        <v>0</v>
      </c>
      <c r="BL489" s="25" t="s">
        <v>139</v>
      </c>
      <c r="BM489" s="25" t="s">
        <v>640</v>
      </c>
    </row>
    <row r="490" spans="2:65" s="1" customFormat="1" ht="27">
      <c r="B490" s="42"/>
      <c r="C490" s="64"/>
      <c r="D490" s="206" t="s">
        <v>141</v>
      </c>
      <c r="E490" s="64"/>
      <c r="F490" s="207" t="s">
        <v>299</v>
      </c>
      <c r="G490" s="64"/>
      <c r="H490" s="64"/>
      <c r="I490" s="165"/>
      <c r="J490" s="64"/>
      <c r="K490" s="64"/>
      <c r="L490" s="62"/>
      <c r="M490" s="208"/>
      <c r="N490" s="43"/>
      <c r="O490" s="43"/>
      <c r="P490" s="43"/>
      <c r="Q490" s="43"/>
      <c r="R490" s="43"/>
      <c r="S490" s="43"/>
      <c r="T490" s="79"/>
      <c r="AT490" s="25" t="s">
        <v>141</v>
      </c>
      <c r="AU490" s="25" t="s">
        <v>139</v>
      </c>
    </row>
    <row r="491" spans="2:65" s="1" customFormat="1" ht="108">
      <c r="B491" s="42"/>
      <c r="C491" s="64"/>
      <c r="D491" s="206" t="s">
        <v>143</v>
      </c>
      <c r="E491" s="64"/>
      <c r="F491" s="209" t="s">
        <v>630</v>
      </c>
      <c r="G491" s="64"/>
      <c r="H491" s="64"/>
      <c r="I491" s="165"/>
      <c r="J491" s="64"/>
      <c r="K491" s="64"/>
      <c r="L491" s="62"/>
      <c r="M491" s="208"/>
      <c r="N491" s="43"/>
      <c r="O491" s="43"/>
      <c r="P491" s="43"/>
      <c r="Q491" s="43"/>
      <c r="R491" s="43"/>
      <c r="S491" s="43"/>
      <c r="T491" s="79"/>
      <c r="AT491" s="25" t="s">
        <v>143</v>
      </c>
      <c r="AU491" s="25" t="s">
        <v>139</v>
      </c>
    </row>
    <row r="492" spans="2:65" s="12" customFormat="1" ht="13.5">
      <c r="B492" s="220"/>
      <c r="C492" s="221"/>
      <c r="D492" s="206" t="s">
        <v>145</v>
      </c>
      <c r="E492" s="222" t="s">
        <v>21</v>
      </c>
      <c r="F492" s="223" t="s">
        <v>641</v>
      </c>
      <c r="G492" s="221"/>
      <c r="H492" s="224">
        <v>250.6</v>
      </c>
      <c r="I492" s="225"/>
      <c r="J492" s="221"/>
      <c r="K492" s="221"/>
      <c r="L492" s="226"/>
      <c r="M492" s="227"/>
      <c r="N492" s="228"/>
      <c r="O492" s="228"/>
      <c r="P492" s="228"/>
      <c r="Q492" s="228"/>
      <c r="R492" s="228"/>
      <c r="S492" s="228"/>
      <c r="T492" s="229"/>
      <c r="AT492" s="230" t="s">
        <v>145</v>
      </c>
      <c r="AU492" s="230" t="s">
        <v>139</v>
      </c>
      <c r="AV492" s="12" t="s">
        <v>82</v>
      </c>
      <c r="AW492" s="12" t="s">
        <v>35</v>
      </c>
      <c r="AX492" s="12" t="s">
        <v>80</v>
      </c>
      <c r="AY492" s="230" t="s">
        <v>132</v>
      </c>
    </row>
    <row r="493" spans="2:65" s="1" customFormat="1" ht="25.5" customHeight="1">
      <c r="B493" s="42"/>
      <c r="C493" s="194" t="s">
        <v>642</v>
      </c>
      <c r="D493" s="194" t="s">
        <v>134</v>
      </c>
      <c r="E493" s="195" t="s">
        <v>643</v>
      </c>
      <c r="F493" s="196" t="s">
        <v>644</v>
      </c>
      <c r="G493" s="197" t="s">
        <v>234</v>
      </c>
      <c r="H493" s="198">
        <v>7.29</v>
      </c>
      <c r="I493" s="199"/>
      <c r="J493" s="200">
        <f>ROUND(I493*H493,2)</f>
        <v>0</v>
      </c>
      <c r="K493" s="196" t="s">
        <v>138</v>
      </c>
      <c r="L493" s="62"/>
      <c r="M493" s="201" t="s">
        <v>21</v>
      </c>
      <c r="N493" s="202" t="s">
        <v>43</v>
      </c>
      <c r="O493" s="43"/>
      <c r="P493" s="203">
        <f>O493*H493</f>
        <v>0</v>
      </c>
      <c r="Q493" s="203">
        <v>0</v>
      </c>
      <c r="R493" s="203">
        <f>Q493*H493</f>
        <v>0</v>
      </c>
      <c r="S493" s="203">
        <v>0</v>
      </c>
      <c r="T493" s="204">
        <f>S493*H493</f>
        <v>0</v>
      </c>
      <c r="AR493" s="25" t="s">
        <v>139</v>
      </c>
      <c r="AT493" s="25" t="s">
        <v>134</v>
      </c>
      <c r="AU493" s="25" t="s">
        <v>139</v>
      </c>
      <c r="AY493" s="25" t="s">
        <v>132</v>
      </c>
      <c r="BE493" s="205">
        <f>IF(N493="základní",J493,0)</f>
        <v>0</v>
      </c>
      <c r="BF493" s="205">
        <f>IF(N493="snížená",J493,0)</f>
        <v>0</v>
      </c>
      <c r="BG493" s="205">
        <f>IF(N493="zákl. přenesená",J493,0)</f>
        <v>0</v>
      </c>
      <c r="BH493" s="205">
        <f>IF(N493="sníž. přenesená",J493,0)</f>
        <v>0</v>
      </c>
      <c r="BI493" s="205">
        <f>IF(N493="nulová",J493,0)</f>
        <v>0</v>
      </c>
      <c r="BJ493" s="25" t="s">
        <v>80</v>
      </c>
      <c r="BK493" s="205">
        <f>ROUND(I493*H493,2)</f>
        <v>0</v>
      </c>
      <c r="BL493" s="25" t="s">
        <v>139</v>
      </c>
      <c r="BM493" s="25" t="s">
        <v>645</v>
      </c>
    </row>
    <row r="494" spans="2:65" s="1" customFormat="1" ht="27">
      <c r="B494" s="42"/>
      <c r="C494" s="64"/>
      <c r="D494" s="206" t="s">
        <v>141</v>
      </c>
      <c r="E494" s="64"/>
      <c r="F494" s="207" t="s">
        <v>646</v>
      </c>
      <c r="G494" s="64"/>
      <c r="H494" s="64"/>
      <c r="I494" s="165"/>
      <c r="J494" s="64"/>
      <c r="K494" s="64"/>
      <c r="L494" s="62"/>
      <c r="M494" s="208"/>
      <c r="N494" s="43"/>
      <c r="O494" s="43"/>
      <c r="P494" s="43"/>
      <c r="Q494" s="43"/>
      <c r="R494" s="43"/>
      <c r="S494" s="43"/>
      <c r="T494" s="79"/>
      <c r="AT494" s="25" t="s">
        <v>141</v>
      </c>
      <c r="AU494" s="25" t="s">
        <v>139</v>
      </c>
    </row>
    <row r="495" spans="2:65" s="1" customFormat="1" ht="108">
      <c r="B495" s="42"/>
      <c r="C495" s="64"/>
      <c r="D495" s="206" t="s">
        <v>143</v>
      </c>
      <c r="E495" s="64"/>
      <c r="F495" s="209" t="s">
        <v>647</v>
      </c>
      <c r="G495" s="64"/>
      <c r="H495" s="64"/>
      <c r="I495" s="165"/>
      <c r="J495" s="64"/>
      <c r="K495" s="64"/>
      <c r="L495" s="62"/>
      <c r="M495" s="208"/>
      <c r="N495" s="43"/>
      <c r="O495" s="43"/>
      <c r="P495" s="43"/>
      <c r="Q495" s="43"/>
      <c r="R495" s="43"/>
      <c r="S495" s="43"/>
      <c r="T495" s="79"/>
      <c r="AT495" s="25" t="s">
        <v>143</v>
      </c>
      <c r="AU495" s="25" t="s">
        <v>139</v>
      </c>
    </row>
    <row r="496" spans="2:65" s="1" customFormat="1" ht="25.5" customHeight="1">
      <c r="B496" s="42"/>
      <c r="C496" s="194" t="s">
        <v>648</v>
      </c>
      <c r="D496" s="194" t="s">
        <v>134</v>
      </c>
      <c r="E496" s="195" t="s">
        <v>649</v>
      </c>
      <c r="F496" s="196" t="s">
        <v>650</v>
      </c>
      <c r="G496" s="197" t="s">
        <v>234</v>
      </c>
      <c r="H496" s="198">
        <v>0.1</v>
      </c>
      <c r="I496" s="199"/>
      <c r="J496" s="200">
        <f>ROUND(I496*H496,2)</f>
        <v>0</v>
      </c>
      <c r="K496" s="196" t="s">
        <v>138</v>
      </c>
      <c r="L496" s="62"/>
      <c r="M496" s="201" t="s">
        <v>21</v>
      </c>
      <c r="N496" s="202" t="s">
        <v>43</v>
      </c>
      <c r="O496" s="43"/>
      <c r="P496" s="203">
        <f>O496*H496</f>
        <v>0</v>
      </c>
      <c r="Q496" s="203">
        <v>0</v>
      </c>
      <c r="R496" s="203">
        <f>Q496*H496</f>
        <v>0</v>
      </c>
      <c r="S496" s="203">
        <v>0</v>
      </c>
      <c r="T496" s="204">
        <f>S496*H496</f>
        <v>0</v>
      </c>
      <c r="AR496" s="25" t="s">
        <v>139</v>
      </c>
      <c r="AT496" s="25" t="s">
        <v>134</v>
      </c>
      <c r="AU496" s="25" t="s">
        <v>139</v>
      </c>
      <c r="AY496" s="25" t="s">
        <v>132</v>
      </c>
      <c r="BE496" s="205">
        <f>IF(N496="základní",J496,0)</f>
        <v>0</v>
      </c>
      <c r="BF496" s="205">
        <f>IF(N496="snížená",J496,0)</f>
        <v>0</v>
      </c>
      <c r="BG496" s="205">
        <f>IF(N496="zákl. přenesená",J496,0)</f>
        <v>0</v>
      </c>
      <c r="BH496" s="205">
        <f>IF(N496="sníž. přenesená",J496,0)</f>
        <v>0</v>
      </c>
      <c r="BI496" s="205">
        <f>IF(N496="nulová",J496,0)</f>
        <v>0</v>
      </c>
      <c r="BJ496" s="25" t="s">
        <v>80</v>
      </c>
      <c r="BK496" s="205">
        <f>ROUND(I496*H496,2)</f>
        <v>0</v>
      </c>
      <c r="BL496" s="25" t="s">
        <v>139</v>
      </c>
      <c r="BM496" s="25" t="s">
        <v>651</v>
      </c>
    </row>
    <row r="497" spans="2:65" s="1" customFormat="1" ht="27">
      <c r="B497" s="42"/>
      <c r="C497" s="64"/>
      <c r="D497" s="206" t="s">
        <v>141</v>
      </c>
      <c r="E497" s="64"/>
      <c r="F497" s="207" t="s">
        <v>652</v>
      </c>
      <c r="G497" s="64"/>
      <c r="H497" s="64"/>
      <c r="I497" s="165"/>
      <c r="J497" s="64"/>
      <c r="K497" s="64"/>
      <c r="L497" s="62"/>
      <c r="M497" s="208"/>
      <c r="N497" s="43"/>
      <c r="O497" s="43"/>
      <c r="P497" s="43"/>
      <c r="Q497" s="43"/>
      <c r="R497" s="43"/>
      <c r="S497" s="43"/>
      <c r="T497" s="79"/>
      <c r="AT497" s="25" t="s">
        <v>141</v>
      </c>
      <c r="AU497" s="25" t="s">
        <v>139</v>
      </c>
    </row>
    <row r="498" spans="2:65" s="1" customFormat="1" ht="108">
      <c r="B498" s="42"/>
      <c r="C498" s="64"/>
      <c r="D498" s="206" t="s">
        <v>143</v>
      </c>
      <c r="E498" s="64"/>
      <c r="F498" s="209" t="s">
        <v>647</v>
      </c>
      <c r="G498" s="64"/>
      <c r="H498" s="64"/>
      <c r="I498" s="165"/>
      <c r="J498" s="64"/>
      <c r="K498" s="64"/>
      <c r="L498" s="62"/>
      <c r="M498" s="208"/>
      <c r="N498" s="43"/>
      <c r="O498" s="43"/>
      <c r="P498" s="43"/>
      <c r="Q498" s="43"/>
      <c r="R498" s="43"/>
      <c r="S498" s="43"/>
      <c r="T498" s="79"/>
      <c r="AT498" s="25" t="s">
        <v>143</v>
      </c>
      <c r="AU498" s="25" t="s">
        <v>139</v>
      </c>
    </row>
    <row r="499" spans="2:65" s="15" customFormat="1" ht="21.6" customHeight="1">
      <c r="B499" s="264"/>
      <c r="C499" s="265"/>
      <c r="D499" s="266" t="s">
        <v>71</v>
      </c>
      <c r="E499" s="266" t="s">
        <v>653</v>
      </c>
      <c r="F499" s="266" t="s">
        <v>654</v>
      </c>
      <c r="G499" s="265"/>
      <c r="H499" s="265"/>
      <c r="I499" s="267"/>
      <c r="J499" s="268">
        <f>BK499</f>
        <v>0</v>
      </c>
      <c r="K499" s="265"/>
      <c r="L499" s="269"/>
      <c r="M499" s="270"/>
      <c r="N499" s="271"/>
      <c r="O499" s="271"/>
      <c r="P499" s="272">
        <f>SUM(P500:P502)</f>
        <v>0</v>
      </c>
      <c r="Q499" s="271"/>
      <c r="R499" s="272">
        <f>SUM(R500:R502)</f>
        <v>0</v>
      </c>
      <c r="S499" s="271"/>
      <c r="T499" s="273">
        <f>SUM(T500:T502)</f>
        <v>0</v>
      </c>
      <c r="AR499" s="274" t="s">
        <v>80</v>
      </c>
      <c r="AT499" s="275" t="s">
        <v>71</v>
      </c>
      <c r="AU499" s="275" t="s">
        <v>155</v>
      </c>
      <c r="AY499" s="274" t="s">
        <v>132</v>
      </c>
      <c r="BK499" s="276">
        <f>SUM(BK500:BK502)</f>
        <v>0</v>
      </c>
    </row>
    <row r="500" spans="2:65" s="1" customFormat="1" ht="25.5" customHeight="1">
      <c r="B500" s="42"/>
      <c r="C500" s="194" t="s">
        <v>655</v>
      </c>
      <c r="D500" s="194" t="s">
        <v>134</v>
      </c>
      <c r="E500" s="195" t="s">
        <v>656</v>
      </c>
      <c r="F500" s="196" t="s">
        <v>657</v>
      </c>
      <c r="G500" s="197" t="s">
        <v>234</v>
      </c>
      <c r="H500" s="198">
        <v>281.24200000000002</v>
      </c>
      <c r="I500" s="199"/>
      <c r="J500" s="200">
        <f>ROUND(I500*H500,2)</f>
        <v>0</v>
      </c>
      <c r="K500" s="196" t="s">
        <v>138</v>
      </c>
      <c r="L500" s="62"/>
      <c r="M500" s="201" t="s">
        <v>21</v>
      </c>
      <c r="N500" s="202" t="s">
        <v>43</v>
      </c>
      <c r="O500" s="43"/>
      <c r="P500" s="203">
        <f>O500*H500</f>
        <v>0</v>
      </c>
      <c r="Q500" s="203">
        <v>0</v>
      </c>
      <c r="R500" s="203">
        <f>Q500*H500</f>
        <v>0</v>
      </c>
      <c r="S500" s="203">
        <v>0</v>
      </c>
      <c r="T500" s="204">
        <f>S500*H500</f>
        <v>0</v>
      </c>
      <c r="AR500" s="25" t="s">
        <v>139</v>
      </c>
      <c r="AT500" s="25" t="s">
        <v>134</v>
      </c>
      <c r="AU500" s="25" t="s">
        <v>139</v>
      </c>
      <c r="AY500" s="25" t="s">
        <v>132</v>
      </c>
      <c r="BE500" s="205">
        <f>IF(N500="základní",J500,0)</f>
        <v>0</v>
      </c>
      <c r="BF500" s="205">
        <f>IF(N500="snížená",J500,0)</f>
        <v>0</v>
      </c>
      <c r="BG500" s="205">
        <f>IF(N500="zákl. přenesená",J500,0)</f>
        <v>0</v>
      </c>
      <c r="BH500" s="205">
        <f>IF(N500="sníž. přenesená",J500,0)</f>
        <v>0</v>
      </c>
      <c r="BI500" s="205">
        <f>IF(N500="nulová",J500,0)</f>
        <v>0</v>
      </c>
      <c r="BJ500" s="25" t="s">
        <v>80</v>
      </c>
      <c r="BK500" s="205">
        <f>ROUND(I500*H500,2)</f>
        <v>0</v>
      </c>
      <c r="BL500" s="25" t="s">
        <v>139</v>
      </c>
      <c r="BM500" s="25" t="s">
        <v>658</v>
      </c>
    </row>
    <row r="501" spans="2:65" s="1" customFormat="1" ht="27">
      <c r="B501" s="42"/>
      <c r="C501" s="64"/>
      <c r="D501" s="206" t="s">
        <v>141</v>
      </c>
      <c r="E501" s="64"/>
      <c r="F501" s="207" t="s">
        <v>659</v>
      </c>
      <c r="G501" s="64"/>
      <c r="H501" s="64"/>
      <c r="I501" s="165"/>
      <c r="J501" s="64"/>
      <c r="K501" s="64"/>
      <c r="L501" s="62"/>
      <c r="M501" s="208"/>
      <c r="N501" s="43"/>
      <c r="O501" s="43"/>
      <c r="P501" s="43"/>
      <c r="Q501" s="43"/>
      <c r="R501" s="43"/>
      <c r="S501" s="43"/>
      <c r="T501" s="79"/>
      <c r="AT501" s="25" t="s">
        <v>141</v>
      </c>
      <c r="AU501" s="25" t="s">
        <v>139</v>
      </c>
    </row>
    <row r="502" spans="2:65" s="1" customFormat="1" ht="40.5">
      <c r="B502" s="42"/>
      <c r="C502" s="64"/>
      <c r="D502" s="206" t="s">
        <v>143</v>
      </c>
      <c r="E502" s="64"/>
      <c r="F502" s="209" t="s">
        <v>660</v>
      </c>
      <c r="G502" s="64"/>
      <c r="H502" s="64"/>
      <c r="I502" s="165"/>
      <c r="J502" s="64"/>
      <c r="K502" s="64"/>
      <c r="L502" s="62"/>
      <c r="M502" s="208"/>
      <c r="N502" s="43"/>
      <c r="O502" s="43"/>
      <c r="P502" s="43"/>
      <c r="Q502" s="43"/>
      <c r="R502" s="43"/>
      <c r="S502" s="43"/>
      <c r="T502" s="79"/>
      <c r="AT502" s="25" t="s">
        <v>143</v>
      </c>
      <c r="AU502" s="25" t="s">
        <v>139</v>
      </c>
    </row>
    <row r="503" spans="2:65" s="10" customFormat="1" ht="37.35" customHeight="1">
      <c r="B503" s="178"/>
      <c r="C503" s="179"/>
      <c r="D503" s="180" t="s">
        <v>71</v>
      </c>
      <c r="E503" s="181" t="s">
        <v>661</v>
      </c>
      <c r="F503" s="181" t="s">
        <v>662</v>
      </c>
      <c r="G503" s="179"/>
      <c r="H503" s="179"/>
      <c r="I503" s="182"/>
      <c r="J503" s="183">
        <f>BK503</f>
        <v>0</v>
      </c>
      <c r="K503" s="179"/>
      <c r="L503" s="184"/>
      <c r="M503" s="185"/>
      <c r="N503" s="186"/>
      <c r="O503" s="186"/>
      <c r="P503" s="187">
        <f>P504</f>
        <v>0</v>
      </c>
      <c r="Q503" s="186"/>
      <c r="R503" s="187">
        <f>R504</f>
        <v>6.8000000000000005E-2</v>
      </c>
      <c r="S503" s="186"/>
      <c r="T503" s="188">
        <f>T504</f>
        <v>0</v>
      </c>
      <c r="AR503" s="189" t="s">
        <v>82</v>
      </c>
      <c r="AT503" s="190" t="s">
        <v>71</v>
      </c>
      <c r="AU503" s="190" t="s">
        <v>72</v>
      </c>
      <c r="AY503" s="189" t="s">
        <v>132</v>
      </c>
      <c r="BK503" s="191">
        <f>BK504</f>
        <v>0</v>
      </c>
    </row>
    <row r="504" spans="2:65" s="10" customFormat="1" ht="19.899999999999999" customHeight="1">
      <c r="B504" s="178"/>
      <c r="C504" s="179"/>
      <c r="D504" s="180" t="s">
        <v>71</v>
      </c>
      <c r="E504" s="192" t="s">
        <v>663</v>
      </c>
      <c r="F504" s="192" t="s">
        <v>664</v>
      </c>
      <c r="G504" s="179"/>
      <c r="H504" s="179"/>
      <c r="I504" s="182"/>
      <c r="J504" s="193">
        <f>BK504</f>
        <v>0</v>
      </c>
      <c r="K504" s="179"/>
      <c r="L504" s="184"/>
      <c r="M504" s="185"/>
      <c r="N504" s="186"/>
      <c r="O504" s="186"/>
      <c r="P504" s="187">
        <f>SUM(P505:P512)</f>
        <v>0</v>
      </c>
      <c r="Q504" s="186"/>
      <c r="R504" s="187">
        <f>SUM(R505:R512)</f>
        <v>6.8000000000000005E-2</v>
      </c>
      <c r="S504" s="186"/>
      <c r="T504" s="188">
        <f>SUM(T505:T512)</f>
        <v>0</v>
      </c>
      <c r="AR504" s="189" t="s">
        <v>82</v>
      </c>
      <c r="AT504" s="190" t="s">
        <v>71</v>
      </c>
      <c r="AU504" s="190" t="s">
        <v>80</v>
      </c>
      <c r="AY504" s="189" t="s">
        <v>132</v>
      </c>
      <c r="BK504" s="191">
        <f>SUM(BK505:BK512)</f>
        <v>0</v>
      </c>
    </row>
    <row r="505" spans="2:65" s="1" customFormat="1" ht="25.5" customHeight="1">
      <c r="B505" s="42"/>
      <c r="C505" s="194" t="s">
        <v>665</v>
      </c>
      <c r="D505" s="194" t="s">
        <v>134</v>
      </c>
      <c r="E505" s="195" t="s">
        <v>666</v>
      </c>
      <c r="F505" s="196" t="s">
        <v>667</v>
      </c>
      <c r="G505" s="197" t="s">
        <v>137</v>
      </c>
      <c r="H505" s="198">
        <v>100</v>
      </c>
      <c r="I505" s="199"/>
      <c r="J505" s="200">
        <f>ROUND(I505*H505,2)</f>
        <v>0</v>
      </c>
      <c r="K505" s="196" t="s">
        <v>138</v>
      </c>
      <c r="L505" s="62"/>
      <c r="M505" s="201" t="s">
        <v>21</v>
      </c>
      <c r="N505" s="202" t="s">
        <v>43</v>
      </c>
      <c r="O505" s="43"/>
      <c r="P505" s="203">
        <f>O505*H505</f>
        <v>0</v>
      </c>
      <c r="Q505" s="203">
        <v>6.8000000000000005E-4</v>
      </c>
      <c r="R505" s="203">
        <f>Q505*H505</f>
        <v>6.8000000000000005E-2</v>
      </c>
      <c r="S505" s="203">
        <v>0</v>
      </c>
      <c r="T505" s="204">
        <f>S505*H505</f>
        <v>0</v>
      </c>
      <c r="AR505" s="25" t="s">
        <v>243</v>
      </c>
      <c r="AT505" s="25" t="s">
        <v>134</v>
      </c>
      <c r="AU505" s="25" t="s">
        <v>82</v>
      </c>
      <c r="AY505" s="25" t="s">
        <v>132</v>
      </c>
      <c r="BE505" s="205">
        <f>IF(N505="základní",J505,0)</f>
        <v>0</v>
      </c>
      <c r="BF505" s="205">
        <f>IF(N505="snížená",J505,0)</f>
        <v>0</v>
      </c>
      <c r="BG505" s="205">
        <f>IF(N505="zákl. přenesená",J505,0)</f>
        <v>0</v>
      </c>
      <c r="BH505" s="205">
        <f>IF(N505="sníž. přenesená",J505,0)</f>
        <v>0</v>
      </c>
      <c r="BI505" s="205">
        <f>IF(N505="nulová",J505,0)</f>
        <v>0</v>
      </c>
      <c r="BJ505" s="25" t="s">
        <v>80</v>
      </c>
      <c r="BK505" s="205">
        <f>ROUND(I505*H505,2)</f>
        <v>0</v>
      </c>
      <c r="BL505" s="25" t="s">
        <v>243</v>
      </c>
      <c r="BM505" s="25" t="s">
        <v>668</v>
      </c>
    </row>
    <row r="506" spans="2:65" s="1" customFormat="1" ht="27">
      <c r="B506" s="42"/>
      <c r="C506" s="64"/>
      <c r="D506" s="206" t="s">
        <v>141</v>
      </c>
      <c r="E506" s="64"/>
      <c r="F506" s="207" t="s">
        <v>669</v>
      </c>
      <c r="G506" s="64"/>
      <c r="H506" s="64"/>
      <c r="I506" s="165"/>
      <c r="J506" s="64"/>
      <c r="K506" s="64"/>
      <c r="L506" s="62"/>
      <c r="M506" s="208"/>
      <c r="N506" s="43"/>
      <c r="O506" s="43"/>
      <c r="P506" s="43"/>
      <c r="Q506" s="43"/>
      <c r="R506" s="43"/>
      <c r="S506" s="43"/>
      <c r="T506" s="79"/>
      <c r="AT506" s="25" t="s">
        <v>141</v>
      </c>
      <c r="AU506" s="25" t="s">
        <v>82</v>
      </c>
    </row>
    <row r="507" spans="2:65" s="11" customFormat="1" ht="13.5">
      <c r="B507" s="210"/>
      <c r="C507" s="211"/>
      <c r="D507" s="206" t="s">
        <v>145</v>
      </c>
      <c r="E507" s="212" t="s">
        <v>21</v>
      </c>
      <c r="F507" s="213" t="s">
        <v>552</v>
      </c>
      <c r="G507" s="211"/>
      <c r="H507" s="212" t="s">
        <v>21</v>
      </c>
      <c r="I507" s="214"/>
      <c r="J507" s="211"/>
      <c r="K507" s="211"/>
      <c r="L507" s="215"/>
      <c r="M507" s="216"/>
      <c r="N507" s="217"/>
      <c r="O507" s="217"/>
      <c r="P507" s="217"/>
      <c r="Q507" s="217"/>
      <c r="R507" s="217"/>
      <c r="S507" s="217"/>
      <c r="T507" s="218"/>
      <c r="AT507" s="219" t="s">
        <v>145</v>
      </c>
      <c r="AU507" s="219" t="s">
        <v>82</v>
      </c>
      <c r="AV507" s="11" t="s">
        <v>80</v>
      </c>
      <c r="AW507" s="11" t="s">
        <v>35</v>
      </c>
      <c r="AX507" s="11" t="s">
        <v>72</v>
      </c>
      <c r="AY507" s="219" t="s">
        <v>132</v>
      </c>
    </row>
    <row r="508" spans="2:65" s="12" customFormat="1" ht="13.5">
      <c r="B508" s="220"/>
      <c r="C508" s="221"/>
      <c r="D508" s="206" t="s">
        <v>145</v>
      </c>
      <c r="E508" s="222" t="s">
        <v>21</v>
      </c>
      <c r="F508" s="223" t="s">
        <v>364</v>
      </c>
      <c r="G508" s="221"/>
      <c r="H508" s="224">
        <v>100</v>
      </c>
      <c r="I508" s="225"/>
      <c r="J508" s="221"/>
      <c r="K508" s="221"/>
      <c r="L508" s="226"/>
      <c r="M508" s="227"/>
      <c r="N508" s="228"/>
      <c r="O508" s="228"/>
      <c r="P508" s="228"/>
      <c r="Q508" s="228"/>
      <c r="R508" s="228"/>
      <c r="S508" s="228"/>
      <c r="T508" s="229"/>
      <c r="AT508" s="230" t="s">
        <v>145</v>
      </c>
      <c r="AU508" s="230" t="s">
        <v>82</v>
      </c>
      <c r="AV508" s="12" t="s">
        <v>82</v>
      </c>
      <c r="AW508" s="12" t="s">
        <v>35</v>
      </c>
      <c r="AX508" s="12" t="s">
        <v>72</v>
      </c>
      <c r="AY508" s="230" t="s">
        <v>132</v>
      </c>
    </row>
    <row r="509" spans="2:65" s="13" customFormat="1" ht="13.5">
      <c r="B509" s="231"/>
      <c r="C509" s="232"/>
      <c r="D509" s="206" t="s">
        <v>145</v>
      </c>
      <c r="E509" s="233" t="s">
        <v>21</v>
      </c>
      <c r="F509" s="234" t="s">
        <v>148</v>
      </c>
      <c r="G509" s="232"/>
      <c r="H509" s="235">
        <v>100</v>
      </c>
      <c r="I509" s="236"/>
      <c r="J509" s="232"/>
      <c r="K509" s="232"/>
      <c r="L509" s="237"/>
      <c r="M509" s="238"/>
      <c r="N509" s="239"/>
      <c r="O509" s="239"/>
      <c r="P509" s="239"/>
      <c r="Q509" s="239"/>
      <c r="R509" s="239"/>
      <c r="S509" s="239"/>
      <c r="T509" s="240"/>
      <c r="AT509" s="241" t="s">
        <v>145</v>
      </c>
      <c r="AU509" s="241" t="s">
        <v>82</v>
      </c>
      <c r="AV509" s="13" t="s">
        <v>139</v>
      </c>
      <c r="AW509" s="13" t="s">
        <v>35</v>
      </c>
      <c r="AX509" s="13" t="s">
        <v>80</v>
      </c>
      <c r="AY509" s="241" t="s">
        <v>132</v>
      </c>
    </row>
    <row r="510" spans="2:65" s="1" customFormat="1" ht="25.5" customHeight="1">
      <c r="B510" s="42"/>
      <c r="C510" s="194" t="s">
        <v>670</v>
      </c>
      <c r="D510" s="194" t="s">
        <v>134</v>
      </c>
      <c r="E510" s="195" t="s">
        <v>671</v>
      </c>
      <c r="F510" s="196" t="s">
        <v>672</v>
      </c>
      <c r="G510" s="197" t="s">
        <v>234</v>
      </c>
      <c r="H510" s="198">
        <v>6.8000000000000005E-2</v>
      </c>
      <c r="I510" s="199"/>
      <c r="J510" s="200">
        <f>ROUND(I510*H510,2)</f>
        <v>0</v>
      </c>
      <c r="K510" s="196" t="s">
        <v>138</v>
      </c>
      <c r="L510" s="62"/>
      <c r="M510" s="201" t="s">
        <v>21</v>
      </c>
      <c r="N510" s="202" t="s">
        <v>43</v>
      </c>
      <c r="O510" s="43"/>
      <c r="P510" s="203">
        <f>O510*H510</f>
        <v>0</v>
      </c>
      <c r="Q510" s="203">
        <v>0</v>
      </c>
      <c r="R510" s="203">
        <f>Q510*H510</f>
        <v>0</v>
      </c>
      <c r="S510" s="203">
        <v>0</v>
      </c>
      <c r="T510" s="204">
        <f>S510*H510</f>
        <v>0</v>
      </c>
      <c r="AR510" s="25" t="s">
        <v>243</v>
      </c>
      <c r="AT510" s="25" t="s">
        <v>134</v>
      </c>
      <c r="AU510" s="25" t="s">
        <v>82</v>
      </c>
      <c r="AY510" s="25" t="s">
        <v>132</v>
      </c>
      <c r="BE510" s="205">
        <f>IF(N510="základní",J510,0)</f>
        <v>0</v>
      </c>
      <c r="BF510" s="205">
        <f>IF(N510="snížená",J510,0)</f>
        <v>0</v>
      </c>
      <c r="BG510" s="205">
        <f>IF(N510="zákl. přenesená",J510,0)</f>
        <v>0</v>
      </c>
      <c r="BH510" s="205">
        <f>IF(N510="sníž. přenesená",J510,0)</f>
        <v>0</v>
      </c>
      <c r="BI510" s="205">
        <f>IF(N510="nulová",J510,0)</f>
        <v>0</v>
      </c>
      <c r="BJ510" s="25" t="s">
        <v>80</v>
      </c>
      <c r="BK510" s="205">
        <f>ROUND(I510*H510,2)</f>
        <v>0</v>
      </c>
      <c r="BL510" s="25" t="s">
        <v>243</v>
      </c>
      <c r="BM510" s="25" t="s">
        <v>673</v>
      </c>
    </row>
    <row r="511" spans="2:65" s="1" customFormat="1" ht="27">
      <c r="B511" s="42"/>
      <c r="C511" s="64"/>
      <c r="D511" s="206" t="s">
        <v>141</v>
      </c>
      <c r="E511" s="64"/>
      <c r="F511" s="207" t="s">
        <v>674</v>
      </c>
      <c r="G511" s="64"/>
      <c r="H511" s="64"/>
      <c r="I511" s="165"/>
      <c r="J511" s="64"/>
      <c r="K511" s="64"/>
      <c r="L511" s="62"/>
      <c r="M511" s="208"/>
      <c r="N511" s="43"/>
      <c r="O511" s="43"/>
      <c r="P511" s="43"/>
      <c r="Q511" s="43"/>
      <c r="R511" s="43"/>
      <c r="S511" s="43"/>
      <c r="T511" s="79"/>
      <c r="AT511" s="25" t="s">
        <v>141</v>
      </c>
      <c r="AU511" s="25" t="s">
        <v>82</v>
      </c>
    </row>
    <row r="512" spans="2:65" s="1" customFormat="1" ht="148.5">
      <c r="B512" s="42"/>
      <c r="C512" s="64"/>
      <c r="D512" s="206" t="s">
        <v>143</v>
      </c>
      <c r="E512" s="64"/>
      <c r="F512" s="209" t="s">
        <v>675</v>
      </c>
      <c r="G512" s="64"/>
      <c r="H512" s="64"/>
      <c r="I512" s="165"/>
      <c r="J512" s="64"/>
      <c r="K512" s="64"/>
      <c r="L512" s="62"/>
      <c r="M512" s="277"/>
      <c r="N512" s="278"/>
      <c r="O512" s="278"/>
      <c r="P512" s="278"/>
      <c r="Q512" s="278"/>
      <c r="R512" s="278"/>
      <c r="S512" s="278"/>
      <c r="T512" s="279"/>
      <c r="AT512" s="25" t="s">
        <v>143</v>
      </c>
      <c r="AU512" s="25" t="s">
        <v>82</v>
      </c>
    </row>
    <row r="513" spans="2:12" s="1" customFormat="1" ht="6.95" customHeight="1">
      <c r="B513" s="57"/>
      <c r="C513" s="58"/>
      <c r="D513" s="58"/>
      <c r="E513" s="58"/>
      <c r="F513" s="58"/>
      <c r="G513" s="58"/>
      <c r="H513" s="58"/>
      <c r="I513" s="141"/>
      <c r="J513" s="58"/>
      <c r="K513" s="58"/>
      <c r="L513" s="62"/>
    </row>
  </sheetData>
  <sheetProtection algorithmName="SHA-512" hashValue="RlWIO5s1SMbx7gIE36xF70E339j9+5Q35eFW8FDpHki37XAK6yX5vqzRvcTzZk2L071dsxCRbtDQWfTTfQf4aA==" saltValue="spUjSJfUMLiSYp17JnFLd4J8LlzPCCQo6084WDSBn2dVVa9EByYwquclXqTB6ClfoVQb6Ar+fyLSmnNL7BvweQ==" spinCount="100000" sheet="1" objects="1" scenarios="1" formatColumns="0" formatRows="0" autoFilter="0"/>
  <autoFilter ref="C89:K512"/>
  <mergeCells count="10">
    <mergeCell ref="J51:J52"/>
    <mergeCell ref="E80:H80"/>
    <mergeCell ref="E82:H8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2"/>
      <c r="B1" s="113"/>
      <c r="C1" s="113"/>
      <c r="D1" s="114" t="s">
        <v>1</v>
      </c>
      <c r="E1" s="113"/>
      <c r="F1" s="115" t="s">
        <v>86</v>
      </c>
      <c r="G1" s="404" t="s">
        <v>87</v>
      </c>
      <c r="H1" s="404"/>
      <c r="I1" s="116"/>
      <c r="J1" s="115" t="s">
        <v>88</v>
      </c>
      <c r="K1" s="114" t="s">
        <v>89</v>
      </c>
      <c r="L1" s="115" t="s">
        <v>90</v>
      </c>
      <c r="M1" s="115"/>
      <c r="N1" s="115"/>
      <c r="O1" s="115"/>
      <c r="P1" s="115"/>
      <c r="Q1" s="115"/>
      <c r="R1" s="115"/>
      <c r="S1" s="115"/>
      <c r="T1" s="115"/>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spans="1:70" ht="36.950000000000003" customHeight="1">
      <c r="L2" s="366"/>
      <c r="M2" s="366"/>
      <c r="N2" s="366"/>
      <c r="O2" s="366"/>
      <c r="P2" s="366"/>
      <c r="Q2" s="366"/>
      <c r="R2" s="366"/>
      <c r="S2" s="366"/>
      <c r="T2" s="366"/>
      <c r="U2" s="366"/>
      <c r="V2" s="366"/>
      <c r="AT2" s="25" t="s">
        <v>85</v>
      </c>
    </row>
    <row r="3" spans="1:70" ht="6.95" customHeight="1">
      <c r="B3" s="26"/>
      <c r="C3" s="27"/>
      <c r="D3" s="27"/>
      <c r="E3" s="27"/>
      <c r="F3" s="27"/>
      <c r="G3" s="27"/>
      <c r="H3" s="27"/>
      <c r="I3" s="118"/>
      <c r="J3" s="27"/>
      <c r="K3" s="28"/>
      <c r="AT3" s="25" t="s">
        <v>82</v>
      </c>
    </row>
    <row r="4" spans="1:70" ht="36.950000000000003" customHeight="1">
      <c r="B4" s="29"/>
      <c r="C4" s="30"/>
      <c r="D4" s="31" t="s">
        <v>94</v>
      </c>
      <c r="E4" s="30"/>
      <c r="F4" s="30"/>
      <c r="G4" s="30"/>
      <c r="H4" s="30"/>
      <c r="I4" s="119"/>
      <c r="J4" s="30"/>
      <c r="K4" s="32"/>
      <c r="M4" s="33" t="s">
        <v>12</v>
      </c>
      <c r="AT4" s="25" t="s">
        <v>6</v>
      </c>
    </row>
    <row r="5" spans="1:70" ht="6.95" customHeight="1">
      <c r="B5" s="29"/>
      <c r="C5" s="30"/>
      <c r="D5" s="30"/>
      <c r="E5" s="30"/>
      <c r="F5" s="30"/>
      <c r="G5" s="30"/>
      <c r="H5" s="30"/>
      <c r="I5" s="119"/>
      <c r="J5" s="30"/>
      <c r="K5" s="32"/>
    </row>
    <row r="6" spans="1:70">
      <c r="B6" s="29"/>
      <c r="C6" s="30"/>
      <c r="D6" s="38" t="s">
        <v>18</v>
      </c>
      <c r="E6" s="30"/>
      <c r="F6" s="30"/>
      <c r="G6" s="30"/>
      <c r="H6" s="30"/>
      <c r="I6" s="119"/>
      <c r="J6" s="30"/>
      <c r="K6" s="32"/>
    </row>
    <row r="7" spans="1:70" ht="16.5" customHeight="1">
      <c r="B7" s="29"/>
      <c r="C7" s="30"/>
      <c r="D7" s="30"/>
      <c r="E7" s="396" t="str">
        <f>'Rekapitulace stavby'!K6</f>
        <v>Oprava místní komunikace a prostranství u OÚ - Mladý Smolivec</v>
      </c>
      <c r="F7" s="397"/>
      <c r="G7" s="397"/>
      <c r="H7" s="397"/>
      <c r="I7" s="119"/>
      <c r="J7" s="30"/>
      <c r="K7" s="32"/>
    </row>
    <row r="8" spans="1:70" s="1" customFormat="1">
      <c r="B8" s="42"/>
      <c r="C8" s="43"/>
      <c r="D8" s="38" t="s">
        <v>95</v>
      </c>
      <c r="E8" s="43"/>
      <c r="F8" s="43"/>
      <c r="G8" s="43"/>
      <c r="H8" s="43"/>
      <c r="I8" s="120"/>
      <c r="J8" s="43"/>
      <c r="K8" s="46"/>
    </row>
    <row r="9" spans="1:70" s="1" customFormat="1" ht="36.950000000000003" customHeight="1">
      <c r="B9" s="42"/>
      <c r="C9" s="43"/>
      <c r="D9" s="43"/>
      <c r="E9" s="398" t="s">
        <v>676</v>
      </c>
      <c r="F9" s="399"/>
      <c r="G9" s="399"/>
      <c r="H9" s="399"/>
      <c r="I9" s="120"/>
      <c r="J9" s="43"/>
      <c r="K9" s="46"/>
    </row>
    <row r="10" spans="1:70" s="1" customFormat="1" ht="13.5">
      <c r="B10" s="42"/>
      <c r="C10" s="43"/>
      <c r="D10" s="43"/>
      <c r="E10" s="43"/>
      <c r="F10" s="43"/>
      <c r="G10" s="43"/>
      <c r="H10" s="43"/>
      <c r="I10" s="120"/>
      <c r="J10" s="43"/>
      <c r="K10" s="46"/>
    </row>
    <row r="11" spans="1:70" s="1" customFormat="1" ht="14.45" customHeight="1">
      <c r="B11" s="42"/>
      <c r="C11" s="43"/>
      <c r="D11" s="38" t="s">
        <v>20</v>
      </c>
      <c r="E11" s="43"/>
      <c r="F11" s="36" t="s">
        <v>21</v>
      </c>
      <c r="G11" s="43"/>
      <c r="H11" s="43"/>
      <c r="I11" s="121" t="s">
        <v>22</v>
      </c>
      <c r="J11" s="36" t="s">
        <v>21</v>
      </c>
      <c r="K11" s="46"/>
    </row>
    <row r="12" spans="1:70" s="1" customFormat="1" ht="14.45" customHeight="1">
      <c r="B12" s="42"/>
      <c r="C12" s="43"/>
      <c r="D12" s="38" t="s">
        <v>23</v>
      </c>
      <c r="E12" s="43"/>
      <c r="F12" s="36" t="s">
        <v>24</v>
      </c>
      <c r="G12" s="43"/>
      <c r="H12" s="43"/>
      <c r="I12" s="121" t="s">
        <v>25</v>
      </c>
      <c r="J12" s="122" t="str">
        <f>'Rekapitulace stavby'!AN8</f>
        <v>7. 2. 2019</v>
      </c>
      <c r="K12" s="46"/>
    </row>
    <row r="13" spans="1:70" s="1" customFormat="1" ht="10.9" customHeight="1">
      <c r="B13" s="42"/>
      <c r="C13" s="43"/>
      <c r="D13" s="43"/>
      <c r="E13" s="43"/>
      <c r="F13" s="43"/>
      <c r="G13" s="43"/>
      <c r="H13" s="43"/>
      <c r="I13" s="120"/>
      <c r="J13" s="43"/>
      <c r="K13" s="46"/>
    </row>
    <row r="14" spans="1:70" s="1" customFormat="1" ht="14.45" customHeight="1">
      <c r="B14" s="42"/>
      <c r="C14" s="43"/>
      <c r="D14" s="38" t="s">
        <v>27</v>
      </c>
      <c r="E14" s="43"/>
      <c r="F14" s="43"/>
      <c r="G14" s="43"/>
      <c r="H14" s="43"/>
      <c r="I14" s="121" t="s">
        <v>28</v>
      </c>
      <c r="J14" s="36" t="str">
        <f>IF('Rekapitulace stavby'!AN10="","",'Rekapitulace stavby'!AN10)</f>
        <v/>
      </c>
      <c r="K14" s="46"/>
    </row>
    <row r="15" spans="1:70" s="1" customFormat="1" ht="18" customHeight="1">
      <c r="B15" s="42"/>
      <c r="C15" s="43"/>
      <c r="D15" s="43"/>
      <c r="E15" s="36" t="str">
        <f>IF('Rekapitulace stavby'!E11="","",'Rekapitulace stavby'!E11)</f>
        <v xml:space="preserve"> </v>
      </c>
      <c r="F15" s="43"/>
      <c r="G15" s="43"/>
      <c r="H15" s="43"/>
      <c r="I15" s="121" t="s">
        <v>30</v>
      </c>
      <c r="J15" s="36" t="str">
        <f>IF('Rekapitulace stavby'!AN11="","",'Rekapitulace stavby'!AN11)</f>
        <v/>
      </c>
      <c r="K15" s="46"/>
    </row>
    <row r="16" spans="1:70" s="1" customFormat="1" ht="6.95" customHeight="1">
      <c r="B16" s="42"/>
      <c r="C16" s="43"/>
      <c r="D16" s="43"/>
      <c r="E16" s="43"/>
      <c r="F16" s="43"/>
      <c r="G16" s="43"/>
      <c r="H16" s="43"/>
      <c r="I16" s="120"/>
      <c r="J16" s="43"/>
      <c r="K16" s="46"/>
    </row>
    <row r="17" spans="2:11" s="1" customFormat="1" ht="14.45" customHeight="1">
      <c r="B17" s="42"/>
      <c r="C17" s="43"/>
      <c r="D17" s="38" t="s">
        <v>31</v>
      </c>
      <c r="E17" s="43"/>
      <c r="F17" s="43"/>
      <c r="G17" s="43"/>
      <c r="H17" s="43"/>
      <c r="I17" s="121" t="s">
        <v>28</v>
      </c>
      <c r="J17" s="36" t="str">
        <f>IF('Rekapitulace stavby'!AN13="Vyplň údaj","",IF('Rekapitulace stavby'!AN13="","",'Rekapitulace stavby'!AN13))</f>
        <v/>
      </c>
      <c r="K17" s="46"/>
    </row>
    <row r="18" spans="2:11" s="1" customFormat="1" ht="18" customHeight="1">
      <c r="B18" s="42"/>
      <c r="C18" s="43"/>
      <c r="D18" s="43"/>
      <c r="E18" s="36" t="str">
        <f>IF('Rekapitulace stavby'!E14="Vyplň údaj","",IF('Rekapitulace stavby'!E14="","",'Rekapitulace stavby'!E14))</f>
        <v/>
      </c>
      <c r="F18" s="43"/>
      <c r="G18" s="43"/>
      <c r="H18" s="43"/>
      <c r="I18" s="121" t="s">
        <v>30</v>
      </c>
      <c r="J18" s="36" t="str">
        <f>IF('Rekapitulace stavby'!AN14="Vyplň údaj","",IF('Rekapitulace stavby'!AN14="","",'Rekapitulace stavby'!AN14))</f>
        <v/>
      </c>
      <c r="K18" s="46"/>
    </row>
    <row r="19" spans="2:11" s="1" customFormat="1" ht="6.95" customHeight="1">
      <c r="B19" s="42"/>
      <c r="C19" s="43"/>
      <c r="D19" s="43"/>
      <c r="E19" s="43"/>
      <c r="F19" s="43"/>
      <c r="G19" s="43"/>
      <c r="H19" s="43"/>
      <c r="I19" s="120"/>
      <c r="J19" s="43"/>
      <c r="K19" s="46"/>
    </row>
    <row r="20" spans="2:11" s="1" customFormat="1" ht="14.45" customHeight="1">
      <c r="B20" s="42"/>
      <c r="C20" s="43"/>
      <c r="D20" s="38" t="s">
        <v>33</v>
      </c>
      <c r="E20" s="43"/>
      <c r="F20" s="43"/>
      <c r="G20" s="43"/>
      <c r="H20" s="43"/>
      <c r="I20" s="121" t="s">
        <v>28</v>
      </c>
      <c r="J20" s="36" t="s">
        <v>21</v>
      </c>
      <c r="K20" s="46"/>
    </row>
    <row r="21" spans="2:11" s="1" customFormat="1" ht="18" customHeight="1">
      <c r="B21" s="42"/>
      <c r="C21" s="43"/>
      <c r="D21" s="43"/>
      <c r="E21" s="36" t="s">
        <v>34</v>
      </c>
      <c r="F21" s="43"/>
      <c r="G21" s="43"/>
      <c r="H21" s="43"/>
      <c r="I21" s="121" t="s">
        <v>30</v>
      </c>
      <c r="J21" s="36" t="s">
        <v>21</v>
      </c>
      <c r="K21" s="46"/>
    </row>
    <row r="22" spans="2:11" s="1" customFormat="1" ht="6.95" customHeight="1">
      <c r="B22" s="42"/>
      <c r="C22" s="43"/>
      <c r="D22" s="43"/>
      <c r="E22" s="43"/>
      <c r="F22" s="43"/>
      <c r="G22" s="43"/>
      <c r="H22" s="43"/>
      <c r="I22" s="120"/>
      <c r="J22" s="43"/>
      <c r="K22" s="46"/>
    </row>
    <row r="23" spans="2:11" s="1" customFormat="1" ht="14.45" customHeight="1">
      <c r="B23" s="42"/>
      <c r="C23" s="43"/>
      <c r="D23" s="38" t="s">
        <v>36</v>
      </c>
      <c r="E23" s="43"/>
      <c r="F23" s="43"/>
      <c r="G23" s="43"/>
      <c r="H23" s="43"/>
      <c r="I23" s="120"/>
      <c r="J23" s="43"/>
      <c r="K23" s="46"/>
    </row>
    <row r="24" spans="2:11" s="6" customFormat="1" ht="16.5" customHeight="1">
      <c r="B24" s="123"/>
      <c r="C24" s="124"/>
      <c r="D24" s="124"/>
      <c r="E24" s="385" t="s">
        <v>21</v>
      </c>
      <c r="F24" s="385"/>
      <c r="G24" s="385"/>
      <c r="H24" s="385"/>
      <c r="I24" s="125"/>
      <c r="J24" s="124"/>
      <c r="K24" s="126"/>
    </row>
    <row r="25" spans="2:11" s="1" customFormat="1" ht="6.95" customHeight="1">
      <c r="B25" s="42"/>
      <c r="C25" s="43"/>
      <c r="D25" s="43"/>
      <c r="E25" s="43"/>
      <c r="F25" s="43"/>
      <c r="G25" s="43"/>
      <c r="H25" s="43"/>
      <c r="I25" s="120"/>
      <c r="J25" s="43"/>
      <c r="K25" s="46"/>
    </row>
    <row r="26" spans="2:11" s="1" customFormat="1" ht="6.95" customHeight="1">
      <c r="B26" s="42"/>
      <c r="C26" s="43"/>
      <c r="D26" s="86"/>
      <c r="E26" s="86"/>
      <c r="F26" s="86"/>
      <c r="G26" s="86"/>
      <c r="H26" s="86"/>
      <c r="I26" s="127"/>
      <c r="J26" s="86"/>
      <c r="K26" s="128"/>
    </row>
    <row r="27" spans="2:11" s="1" customFormat="1" ht="25.35" customHeight="1">
      <c r="B27" s="42"/>
      <c r="C27" s="43"/>
      <c r="D27" s="129" t="s">
        <v>38</v>
      </c>
      <c r="E27" s="43"/>
      <c r="F27" s="43"/>
      <c r="G27" s="43"/>
      <c r="H27" s="43"/>
      <c r="I27" s="120"/>
      <c r="J27" s="130">
        <f>ROUND(J79,2)</f>
        <v>0</v>
      </c>
      <c r="K27" s="46"/>
    </row>
    <row r="28" spans="2:11" s="1" customFormat="1" ht="6.95" customHeight="1">
      <c r="B28" s="42"/>
      <c r="C28" s="43"/>
      <c r="D28" s="86"/>
      <c r="E28" s="86"/>
      <c r="F28" s="86"/>
      <c r="G28" s="86"/>
      <c r="H28" s="86"/>
      <c r="I28" s="127"/>
      <c r="J28" s="86"/>
      <c r="K28" s="128"/>
    </row>
    <row r="29" spans="2:11" s="1" customFormat="1" ht="14.45" customHeight="1">
      <c r="B29" s="42"/>
      <c r="C29" s="43"/>
      <c r="D29" s="43"/>
      <c r="E29" s="43"/>
      <c r="F29" s="47" t="s">
        <v>40</v>
      </c>
      <c r="G29" s="43"/>
      <c r="H29" s="43"/>
      <c r="I29" s="131" t="s">
        <v>39</v>
      </c>
      <c r="J29" s="47" t="s">
        <v>41</v>
      </c>
      <c r="K29" s="46"/>
    </row>
    <row r="30" spans="2:11" s="1" customFormat="1" ht="14.45" customHeight="1">
      <c r="B30" s="42"/>
      <c r="C30" s="43"/>
      <c r="D30" s="50" t="s">
        <v>42</v>
      </c>
      <c r="E30" s="50" t="s">
        <v>43</v>
      </c>
      <c r="F30" s="132">
        <f>ROUND(SUM(BE79:BE92), 2)</f>
        <v>0</v>
      </c>
      <c r="G30" s="43"/>
      <c r="H30" s="43"/>
      <c r="I30" s="133">
        <v>0.21</v>
      </c>
      <c r="J30" s="132">
        <f>ROUND(ROUND((SUM(BE79:BE92)), 2)*I30, 2)</f>
        <v>0</v>
      </c>
      <c r="K30" s="46"/>
    </row>
    <row r="31" spans="2:11" s="1" customFormat="1" ht="14.45" customHeight="1">
      <c r="B31" s="42"/>
      <c r="C31" s="43"/>
      <c r="D31" s="43"/>
      <c r="E31" s="50" t="s">
        <v>44</v>
      </c>
      <c r="F31" s="132">
        <f>ROUND(SUM(BF79:BF92), 2)</f>
        <v>0</v>
      </c>
      <c r="G31" s="43"/>
      <c r="H31" s="43"/>
      <c r="I31" s="133">
        <v>0.15</v>
      </c>
      <c r="J31" s="132">
        <f>ROUND(ROUND((SUM(BF79:BF92)), 2)*I31, 2)</f>
        <v>0</v>
      </c>
      <c r="K31" s="46"/>
    </row>
    <row r="32" spans="2:11" s="1" customFormat="1" ht="14.45" hidden="1" customHeight="1">
      <c r="B32" s="42"/>
      <c r="C32" s="43"/>
      <c r="D32" s="43"/>
      <c r="E32" s="50" t="s">
        <v>45</v>
      </c>
      <c r="F32" s="132">
        <f>ROUND(SUM(BG79:BG92), 2)</f>
        <v>0</v>
      </c>
      <c r="G32" s="43"/>
      <c r="H32" s="43"/>
      <c r="I32" s="133">
        <v>0.21</v>
      </c>
      <c r="J32" s="132">
        <v>0</v>
      </c>
      <c r="K32" s="46"/>
    </row>
    <row r="33" spans="2:11" s="1" customFormat="1" ht="14.45" hidden="1" customHeight="1">
      <c r="B33" s="42"/>
      <c r="C33" s="43"/>
      <c r="D33" s="43"/>
      <c r="E33" s="50" t="s">
        <v>46</v>
      </c>
      <c r="F33" s="132">
        <f>ROUND(SUM(BH79:BH92), 2)</f>
        <v>0</v>
      </c>
      <c r="G33" s="43"/>
      <c r="H33" s="43"/>
      <c r="I33" s="133">
        <v>0.15</v>
      </c>
      <c r="J33" s="132">
        <v>0</v>
      </c>
      <c r="K33" s="46"/>
    </row>
    <row r="34" spans="2:11" s="1" customFormat="1" ht="14.45" hidden="1" customHeight="1">
      <c r="B34" s="42"/>
      <c r="C34" s="43"/>
      <c r="D34" s="43"/>
      <c r="E34" s="50" t="s">
        <v>47</v>
      </c>
      <c r="F34" s="132">
        <f>ROUND(SUM(BI79:BI92), 2)</f>
        <v>0</v>
      </c>
      <c r="G34" s="43"/>
      <c r="H34" s="43"/>
      <c r="I34" s="133">
        <v>0</v>
      </c>
      <c r="J34" s="132">
        <v>0</v>
      </c>
      <c r="K34" s="46"/>
    </row>
    <row r="35" spans="2:11" s="1" customFormat="1" ht="6.95" customHeight="1">
      <c r="B35" s="42"/>
      <c r="C35" s="43"/>
      <c r="D35" s="43"/>
      <c r="E35" s="43"/>
      <c r="F35" s="43"/>
      <c r="G35" s="43"/>
      <c r="H35" s="43"/>
      <c r="I35" s="120"/>
      <c r="J35" s="43"/>
      <c r="K35" s="46"/>
    </row>
    <row r="36" spans="2:11" s="1" customFormat="1" ht="25.35" customHeight="1">
      <c r="B36" s="42"/>
      <c r="C36" s="134"/>
      <c r="D36" s="135" t="s">
        <v>48</v>
      </c>
      <c r="E36" s="80"/>
      <c r="F36" s="80"/>
      <c r="G36" s="136" t="s">
        <v>49</v>
      </c>
      <c r="H36" s="137" t="s">
        <v>50</v>
      </c>
      <c r="I36" s="138"/>
      <c r="J36" s="139">
        <f>SUM(J27:J34)</f>
        <v>0</v>
      </c>
      <c r="K36" s="140"/>
    </row>
    <row r="37" spans="2:11" s="1" customFormat="1" ht="14.45" customHeight="1">
      <c r="B37" s="57"/>
      <c r="C37" s="58"/>
      <c r="D37" s="58"/>
      <c r="E37" s="58"/>
      <c r="F37" s="58"/>
      <c r="G37" s="58"/>
      <c r="H37" s="58"/>
      <c r="I37" s="141"/>
      <c r="J37" s="58"/>
      <c r="K37" s="59"/>
    </row>
    <row r="41" spans="2:11" s="1" customFormat="1" ht="6.95" customHeight="1">
      <c r="B41" s="142"/>
      <c r="C41" s="143"/>
      <c r="D41" s="143"/>
      <c r="E41" s="143"/>
      <c r="F41" s="143"/>
      <c r="G41" s="143"/>
      <c r="H41" s="143"/>
      <c r="I41" s="144"/>
      <c r="J41" s="143"/>
      <c r="K41" s="145"/>
    </row>
    <row r="42" spans="2:11" s="1" customFormat="1" ht="36.950000000000003" customHeight="1">
      <c r="B42" s="42"/>
      <c r="C42" s="31" t="s">
        <v>97</v>
      </c>
      <c r="D42" s="43"/>
      <c r="E42" s="43"/>
      <c r="F42" s="43"/>
      <c r="G42" s="43"/>
      <c r="H42" s="43"/>
      <c r="I42" s="120"/>
      <c r="J42" s="43"/>
      <c r="K42" s="46"/>
    </row>
    <row r="43" spans="2:11" s="1" customFormat="1" ht="6.95" customHeight="1">
      <c r="B43" s="42"/>
      <c r="C43" s="43"/>
      <c r="D43" s="43"/>
      <c r="E43" s="43"/>
      <c r="F43" s="43"/>
      <c r="G43" s="43"/>
      <c r="H43" s="43"/>
      <c r="I43" s="120"/>
      <c r="J43" s="43"/>
      <c r="K43" s="46"/>
    </row>
    <row r="44" spans="2:11" s="1" customFormat="1" ht="14.45" customHeight="1">
      <c r="B44" s="42"/>
      <c r="C44" s="38" t="s">
        <v>18</v>
      </c>
      <c r="D44" s="43"/>
      <c r="E44" s="43"/>
      <c r="F44" s="43"/>
      <c r="G44" s="43"/>
      <c r="H44" s="43"/>
      <c r="I44" s="120"/>
      <c r="J44" s="43"/>
      <c r="K44" s="46"/>
    </row>
    <row r="45" spans="2:11" s="1" customFormat="1" ht="16.5" customHeight="1">
      <c r="B45" s="42"/>
      <c r="C45" s="43"/>
      <c r="D45" s="43"/>
      <c r="E45" s="396" t="str">
        <f>E7</f>
        <v>Oprava místní komunikace a prostranství u OÚ - Mladý Smolivec</v>
      </c>
      <c r="F45" s="397"/>
      <c r="G45" s="397"/>
      <c r="H45" s="397"/>
      <c r="I45" s="120"/>
      <c r="J45" s="43"/>
      <c r="K45" s="46"/>
    </row>
    <row r="46" spans="2:11" s="1" customFormat="1" ht="14.45" customHeight="1">
      <c r="B46" s="42"/>
      <c r="C46" s="38" t="s">
        <v>95</v>
      </c>
      <c r="D46" s="43"/>
      <c r="E46" s="43"/>
      <c r="F46" s="43"/>
      <c r="G46" s="43"/>
      <c r="H46" s="43"/>
      <c r="I46" s="120"/>
      <c r="J46" s="43"/>
      <c r="K46" s="46"/>
    </row>
    <row r="47" spans="2:11" s="1" customFormat="1" ht="17.25" customHeight="1">
      <c r="B47" s="42"/>
      <c r="C47" s="43"/>
      <c r="D47" s="43"/>
      <c r="E47" s="398" t="str">
        <f>E9</f>
        <v>VON - Vedlejší a ostatní rozpočtové náklady</v>
      </c>
      <c r="F47" s="399"/>
      <c r="G47" s="399"/>
      <c r="H47" s="399"/>
      <c r="I47" s="120"/>
      <c r="J47" s="43"/>
      <c r="K47" s="46"/>
    </row>
    <row r="48" spans="2:11" s="1" customFormat="1" ht="6.95" customHeight="1">
      <c r="B48" s="42"/>
      <c r="C48" s="43"/>
      <c r="D48" s="43"/>
      <c r="E48" s="43"/>
      <c r="F48" s="43"/>
      <c r="G48" s="43"/>
      <c r="H48" s="43"/>
      <c r="I48" s="120"/>
      <c r="J48" s="43"/>
      <c r="K48" s="46"/>
    </row>
    <row r="49" spans="2:47" s="1" customFormat="1" ht="18" customHeight="1">
      <c r="B49" s="42"/>
      <c r="C49" s="38" t="s">
        <v>23</v>
      </c>
      <c r="D49" s="43"/>
      <c r="E49" s="43"/>
      <c r="F49" s="36" t="str">
        <f>F12</f>
        <v>Mladý Smolivec</v>
      </c>
      <c r="G49" s="43"/>
      <c r="H49" s="43"/>
      <c r="I49" s="121" t="s">
        <v>25</v>
      </c>
      <c r="J49" s="122" t="str">
        <f>IF(J12="","",J12)</f>
        <v>7. 2. 2019</v>
      </c>
      <c r="K49" s="46"/>
    </row>
    <row r="50" spans="2:47" s="1" customFormat="1" ht="6.95" customHeight="1">
      <c r="B50" s="42"/>
      <c r="C50" s="43"/>
      <c r="D50" s="43"/>
      <c r="E50" s="43"/>
      <c r="F50" s="43"/>
      <c r="G50" s="43"/>
      <c r="H50" s="43"/>
      <c r="I50" s="120"/>
      <c r="J50" s="43"/>
      <c r="K50" s="46"/>
    </row>
    <row r="51" spans="2:47" s="1" customFormat="1">
      <c r="B51" s="42"/>
      <c r="C51" s="38" t="s">
        <v>27</v>
      </c>
      <c r="D51" s="43"/>
      <c r="E51" s="43"/>
      <c r="F51" s="36" t="str">
        <f>E15</f>
        <v xml:space="preserve"> </v>
      </c>
      <c r="G51" s="43"/>
      <c r="H51" s="43"/>
      <c r="I51" s="121" t="s">
        <v>33</v>
      </c>
      <c r="J51" s="385" t="str">
        <f>E21</f>
        <v>Ing. Petr Hulinský</v>
      </c>
      <c r="K51" s="46"/>
    </row>
    <row r="52" spans="2:47" s="1" customFormat="1" ht="14.45" customHeight="1">
      <c r="B52" s="42"/>
      <c r="C52" s="38" t="s">
        <v>31</v>
      </c>
      <c r="D52" s="43"/>
      <c r="E52" s="43"/>
      <c r="F52" s="36" t="str">
        <f>IF(E18="","",E18)</f>
        <v/>
      </c>
      <c r="G52" s="43"/>
      <c r="H52" s="43"/>
      <c r="I52" s="120"/>
      <c r="J52" s="400"/>
      <c r="K52" s="46"/>
    </row>
    <row r="53" spans="2:47" s="1" customFormat="1" ht="10.35" customHeight="1">
      <c r="B53" s="42"/>
      <c r="C53" s="43"/>
      <c r="D53" s="43"/>
      <c r="E53" s="43"/>
      <c r="F53" s="43"/>
      <c r="G53" s="43"/>
      <c r="H53" s="43"/>
      <c r="I53" s="120"/>
      <c r="J53" s="43"/>
      <c r="K53" s="46"/>
    </row>
    <row r="54" spans="2:47" s="1" customFormat="1" ht="29.25" customHeight="1">
      <c r="B54" s="42"/>
      <c r="C54" s="146" t="s">
        <v>98</v>
      </c>
      <c r="D54" s="134"/>
      <c r="E54" s="134"/>
      <c r="F54" s="134"/>
      <c r="G54" s="134"/>
      <c r="H54" s="134"/>
      <c r="I54" s="147"/>
      <c r="J54" s="148" t="s">
        <v>99</v>
      </c>
      <c r="K54" s="149"/>
    </row>
    <row r="55" spans="2:47" s="1" customFormat="1" ht="10.35" customHeight="1">
      <c r="B55" s="42"/>
      <c r="C55" s="43"/>
      <c r="D55" s="43"/>
      <c r="E55" s="43"/>
      <c r="F55" s="43"/>
      <c r="G55" s="43"/>
      <c r="H55" s="43"/>
      <c r="I55" s="120"/>
      <c r="J55" s="43"/>
      <c r="K55" s="46"/>
    </row>
    <row r="56" spans="2:47" s="1" customFormat="1" ht="29.25" customHeight="1">
      <c r="B56" s="42"/>
      <c r="C56" s="150" t="s">
        <v>100</v>
      </c>
      <c r="D56" s="43"/>
      <c r="E56" s="43"/>
      <c r="F56" s="43"/>
      <c r="G56" s="43"/>
      <c r="H56" s="43"/>
      <c r="I56" s="120"/>
      <c r="J56" s="130">
        <f>J79</f>
        <v>0</v>
      </c>
      <c r="K56" s="46"/>
      <c r="AU56" s="25" t="s">
        <v>101</v>
      </c>
    </row>
    <row r="57" spans="2:47" s="7" customFormat="1" ht="24.95" customHeight="1">
      <c r="B57" s="151"/>
      <c r="C57" s="152"/>
      <c r="D57" s="153" t="s">
        <v>677</v>
      </c>
      <c r="E57" s="154"/>
      <c r="F57" s="154"/>
      <c r="G57" s="154"/>
      <c r="H57" s="154"/>
      <c r="I57" s="155"/>
      <c r="J57" s="156">
        <f>J80</f>
        <v>0</v>
      </c>
      <c r="K57" s="157"/>
    </row>
    <row r="58" spans="2:47" s="8" customFormat="1" ht="19.899999999999999" customHeight="1">
      <c r="B58" s="158"/>
      <c r="C58" s="159"/>
      <c r="D58" s="160" t="s">
        <v>678</v>
      </c>
      <c r="E58" s="161"/>
      <c r="F58" s="161"/>
      <c r="G58" s="161"/>
      <c r="H58" s="161"/>
      <c r="I58" s="162"/>
      <c r="J58" s="163">
        <f>J81</f>
        <v>0</v>
      </c>
      <c r="K58" s="164"/>
    </row>
    <row r="59" spans="2:47" s="8" customFormat="1" ht="19.899999999999999" customHeight="1">
      <c r="B59" s="158"/>
      <c r="C59" s="159"/>
      <c r="D59" s="160" t="s">
        <v>679</v>
      </c>
      <c r="E59" s="161"/>
      <c r="F59" s="161"/>
      <c r="G59" s="161"/>
      <c r="H59" s="161"/>
      <c r="I59" s="162"/>
      <c r="J59" s="163">
        <f>J88</f>
        <v>0</v>
      </c>
      <c r="K59" s="164"/>
    </row>
    <row r="60" spans="2:47" s="1" customFormat="1" ht="21.75" customHeight="1">
      <c r="B60" s="42"/>
      <c r="C60" s="43"/>
      <c r="D60" s="43"/>
      <c r="E60" s="43"/>
      <c r="F60" s="43"/>
      <c r="G60" s="43"/>
      <c r="H60" s="43"/>
      <c r="I60" s="120"/>
      <c r="J60" s="43"/>
      <c r="K60" s="46"/>
    </row>
    <row r="61" spans="2:47" s="1" customFormat="1" ht="6.95" customHeight="1">
      <c r="B61" s="57"/>
      <c r="C61" s="58"/>
      <c r="D61" s="58"/>
      <c r="E61" s="58"/>
      <c r="F61" s="58"/>
      <c r="G61" s="58"/>
      <c r="H61" s="58"/>
      <c r="I61" s="141"/>
      <c r="J61" s="58"/>
      <c r="K61" s="59"/>
    </row>
    <row r="65" spans="2:63" s="1" customFormat="1" ht="6.95" customHeight="1">
      <c r="B65" s="60"/>
      <c r="C65" s="61"/>
      <c r="D65" s="61"/>
      <c r="E65" s="61"/>
      <c r="F65" s="61"/>
      <c r="G65" s="61"/>
      <c r="H65" s="61"/>
      <c r="I65" s="144"/>
      <c r="J65" s="61"/>
      <c r="K65" s="61"/>
      <c r="L65" s="62"/>
    </row>
    <row r="66" spans="2:63" s="1" customFormat="1" ht="36.950000000000003" customHeight="1">
      <c r="B66" s="42"/>
      <c r="C66" s="63" t="s">
        <v>116</v>
      </c>
      <c r="D66" s="64"/>
      <c r="E66" s="64"/>
      <c r="F66" s="64"/>
      <c r="G66" s="64"/>
      <c r="H66" s="64"/>
      <c r="I66" s="165"/>
      <c r="J66" s="64"/>
      <c r="K66" s="64"/>
      <c r="L66" s="62"/>
    </row>
    <row r="67" spans="2:63" s="1" customFormat="1" ht="6.95" customHeight="1">
      <c r="B67" s="42"/>
      <c r="C67" s="64"/>
      <c r="D67" s="64"/>
      <c r="E67" s="64"/>
      <c r="F67" s="64"/>
      <c r="G67" s="64"/>
      <c r="H67" s="64"/>
      <c r="I67" s="165"/>
      <c r="J67" s="64"/>
      <c r="K67" s="64"/>
      <c r="L67" s="62"/>
    </row>
    <row r="68" spans="2:63" s="1" customFormat="1" ht="14.45" customHeight="1">
      <c r="B68" s="42"/>
      <c r="C68" s="66" t="s">
        <v>18</v>
      </c>
      <c r="D68" s="64"/>
      <c r="E68" s="64"/>
      <c r="F68" s="64"/>
      <c r="G68" s="64"/>
      <c r="H68" s="64"/>
      <c r="I68" s="165"/>
      <c r="J68" s="64"/>
      <c r="K68" s="64"/>
      <c r="L68" s="62"/>
    </row>
    <row r="69" spans="2:63" s="1" customFormat="1" ht="16.5" customHeight="1">
      <c r="B69" s="42"/>
      <c r="C69" s="64"/>
      <c r="D69" s="64"/>
      <c r="E69" s="401" t="str">
        <f>E7</f>
        <v>Oprava místní komunikace a prostranství u OÚ - Mladý Smolivec</v>
      </c>
      <c r="F69" s="402"/>
      <c r="G69" s="402"/>
      <c r="H69" s="402"/>
      <c r="I69" s="165"/>
      <c r="J69" s="64"/>
      <c r="K69" s="64"/>
      <c r="L69" s="62"/>
    </row>
    <row r="70" spans="2:63" s="1" customFormat="1" ht="14.45" customHeight="1">
      <c r="B70" s="42"/>
      <c r="C70" s="66" t="s">
        <v>95</v>
      </c>
      <c r="D70" s="64"/>
      <c r="E70" s="64"/>
      <c r="F70" s="64"/>
      <c r="G70" s="64"/>
      <c r="H70" s="64"/>
      <c r="I70" s="165"/>
      <c r="J70" s="64"/>
      <c r="K70" s="64"/>
      <c r="L70" s="62"/>
    </row>
    <row r="71" spans="2:63" s="1" customFormat="1" ht="17.25" customHeight="1">
      <c r="B71" s="42"/>
      <c r="C71" s="64"/>
      <c r="D71" s="64"/>
      <c r="E71" s="392" t="str">
        <f>E9</f>
        <v>VON - Vedlejší a ostatní rozpočtové náklady</v>
      </c>
      <c r="F71" s="403"/>
      <c r="G71" s="403"/>
      <c r="H71" s="403"/>
      <c r="I71" s="165"/>
      <c r="J71" s="64"/>
      <c r="K71" s="64"/>
      <c r="L71" s="62"/>
    </row>
    <row r="72" spans="2:63" s="1" customFormat="1" ht="6.95" customHeight="1">
      <c r="B72" s="42"/>
      <c r="C72" s="64"/>
      <c r="D72" s="64"/>
      <c r="E72" s="64"/>
      <c r="F72" s="64"/>
      <c r="G72" s="64"/>
      <c r="H72" s="64"/>
      <c r="I72" s="165"/>
      <c r="J72" s="64"/>
      <c r="K72" s="64"/>
      <c r="L72" s="62"/>
    </row>
    <row r="73" spans="2:63" s="1" customFormat="1" ht="18" customHeight="1">
      <c r="B73" s="42"/>
      <c r="C73" s="66" t="s">
        <v>23</v>
      </c>
      <c r="D73" s="64"/>
      <c r="E73" s="64"/>
      <c r="F73" s="166" t="str">
        <f>F12</f>
        <v>Mladý Smolivec</v>
      </c>
      <c r="G73" s="64"/>
      <c r="H73" s="64"/>
      <c r="I73" s="167" t="s">
        <v>25</v>
      </c>
      <c r="J73" s="74" t="str">
        <f>IF(J12="","",J12)</f>
        <v>7. 2. 2019</v>
      </c>
      <c r="K73" s="64"/>
      <c r="L73" s="62"/>
    </row>
    <row r="74" spans="2:63" s="1" customFormat="1" ht="6.95" customHeight="1">
      <c r="B74" s="42"/>
      <c r="C74" s="64"/>
      <c r="D74" s="64"/>
      <c r="E74" s="64"/>
      <c r="F74" s="64"/>
      <c r="G74" s="64"/>
      <c r="H74" s="64"/>
      <c r="I74" s="165"/>
      <c r="J74" s="64"/>
      <c r="K74" s="64"/>
      <c r="L74" s="62"/>
    </row>
    <row r="75" spans="2:63" s="1" customFormat="1">
      <c r="B75" s="42"/>
      <c r="C75" s="66" t="s">
        <v>27</v>
      </c>
      <c r="D75" s="64"/>
      <c r="E75" s="64"/>
      <c r="F75" s="166" t="str">
        <f>E15</f>
        <v xml:space="preserve"> </v>
      </c>
      <c r="G75" s="64"/>
      <c r="H75" s="64"/>
      <c r="I75" s="167" t="s">
        <v>33</v>
      </c>
      <c r="J75" s="166" t="str">
        <f>E21</f>
        <v>Ing. Petr Hulinský</v>
      </c>
      <c r="K75" s="64"/>
      <c r="L75" s="62"/>
    </row>
    <row r="76" spans="2:63" s="1" customFormat="1" ht="14.45" customHeight="1">
      <c r="B76" s="42"/>
      <c r="C76" s="66" t="s">
        <v>31</v>
      </c>
      <c r="D76" s="64"/>
      <c r="E76" s="64"/>
      <c r="F76" s="166" t="str">
        <f>IF(E18="","",E18)</f>
        <v/>
      </c>
      <c r="G76" s="64"/>
      <c r="H76" s="64"/>
      <c r="I76" s="165"/>
      <c r="J76" s="64"/>
      <c r="K76" s="64"/>
      <c r="L76" s="62"/>
    </row>
    <row r="77" spans="2:63" s="1" customFormat="1" ht="10.35" customHeight="1">
      <c r="B77" s="42"/>
      <c r="C77" s="64"/>
      <c r="D77" s="64"/>
      <c r="E77" s="64"/>
      <c r="F77" s="64"/>
      <c r="G77" s="64"/>
      <c r="H77" s="64"/>
      <c r="I77" s="165"/>
      <c r="J77" s="64"/>
      <c r="K77" s="64"/>
      <c r="L77" s="62"/>
    </row>
    <row r="78" spans="2:63" s="9" customFormat="1" ht="29.25" customHeight="1">
      <c r="B78" s="168"/>
      <c r="C78" s="169" t="s">
        <v>117</v>
      </c>
      <c r="D78" s="170" t="s">
        <v>57</v>
      </c>
      <c r="E78" s="170" t="s">
        <v>53</v>
      </c>
      <c r="F78" s="170" t="s">
        <v>118</v>
      </c>
      <c r="G78" s="170" t="s">
        <v>119</v>
      </c>
      <c r="H78" s="170" t="s">
        <v>120</v>
      </c>
      <c r="I78" s="171" t="s">
        <v>121</v>
      </c>
      <c r="J78" s="170" t="s">
        <v>99</v>
      </c>
      <c r="K78" s="172" t="s">
        <v>122</v>
      </c>
      <c r="L78" s="173"/>
      <c r="M78" s="82" t="s">
        <v>123</v>
      </c>
      <c r="N78" s="83" t="s">
        <v>42</v>
      </c>
      <c r="O78" s="83" t="s">
        <v>124</v>
      </c>
      <c r="P78" s="83" t="s">
        <v>125</v>
      </c>
      <c r="Q78" s="83" t="s">
        <v>126</v>
      </c>
      <c r="R78" s="83" t="s">
        <v>127</v>
      </c>
      <c r="S78" s="83" t="s">
        <v>128</v>
      </c>
      <c r="T78" s="84" t="s">
        <v>129</v>
      </c>
    </row>
    <row r="79" spans="2:63" s="1" customFormat="1" ht="29.25" customHeight="1">
      <c r="B79" s="42"/>
      <c r="C79" s="88" t="s">
        <v>100</v>
      </c>
      <c r="D79" s="64"/>
      <c r="E79" s="64"/>
      <c r="F79" s="64"/>
      <c r="G79" s="64"/>
      <c r="H79" s="64"/>
      <c r="I79" s="165"/>
      <c r="J79" s="174">
        <f>BK79</f>
        <v>0</v>
      </c>
      <c r="K79" s="64"/>
      <c r="L79" s="62"/>
      <c r="M79" s="85"/>
      <c r="N79" s="86"/>
      <c r="O79" s="86"/>
      <c r="P79" s="175">
        <f>P80</f>
        <v>0</v>
      </c>
      <c r="Q79" s="86"/>
      <c r="R79" s="175">
        <f>R80</f>
        <v>0</v>
      </c>
      <c r="S79" s="86"/>
      <c r="T79" s="176">
        <f>T80</f>
        <v>0</v>
      </c>
      <c r="AT79" s="25" t="s">
        <v>71</v>
      </c>
      <c r="AU79" s="25" t="s">
        <v>101</v>
      </c>
      <c r="BK79" s="177">
        <f>BK80</f>
        <v>0</v>
      </c>
    </row>
    <row r="80" spans="2:63" s="10" customFormat="1" ht="37.35" customHeight="1">
      <c r="B80" s="178"/>
      <c r="C80" s="179"/>
      <c r="D80" s="180" t="s">
        <v>71</v>
      </c>
      <c r="E80" s="181" t="s">
        <v>680</v>
      </c>
      <c r="F80" s="181" t="s">
        <v>681</v>
      </c>
      <c r="G80" s="179"/>
      <c r="H80" s="179"/>
      <c r="I80" s="182"/>
      <c r="J80" s="183">
        <f>BK80</f>
        <v>0</v>
      </c>
      <c r="K80" s="179"/>
      <c r="L80" s="184"/>
      <c r="M80" s="185"/>
      <c r="N80" s="186"/>
      <c r="O80" s="186"/>
      <c r="P80" s="187">
        <f>P81+P88</f>
        <v>0</v>
      </c>
      <c r="Q80" s="186"/>
      <c r="R80" s="187">
        <f>R81+R88</f>
        <v>0</v>
      </c>
      <c r="S80" s="186"/>
      <c r="T80" s="188">
        <f>T81+T88</f>
        <v>0</v>
      </c>
      <c r="AR80" s="189" t="s">
        <v>166</v>
      </c>
      <c r="AT80" s="190" t="s">
        <v>71</v>
      </c>
      <c r="AU80" s="190" t="s">
        <v>72</v>
      </c>
      <c r="AY80" s="189" t="s">
        <v>132</v>
      </c>
      <c r="BK80" s="191">
        <f>BK81+BK88</f>
        <v>0</v>
      </c>
    </row>
    <row r="81" spans="2:65" s="10" customFormat="1" ht="19.899999999999999" customHeight="1">
      <c r="B81" s="178"/>
      <c r="C81" s="179"/>
      <c r="D81" s="180" t="s">
        <v>71</v>
      </c>
      <c r="E81" s="192" t="s">
        <v>682</v>
      </c>
      <c r="F81" s="192" t="s">
        <v>683</v>
      </c>
      <c r="G81" s="179"/>
      <c r="H81" s="179"/>
      <c r="I81" s="182"/>
      <c r="J81" s="193">
        <f>BK81</f>
        <v>0</v>
      </c>
      <c r="K81" s="179"/>
      <c r="L81" s="184"/>
      <c r="M81" s="185"/>
      <c r="N81" s="186"/>
      <c r="O81" s="186"/>
      <c r="P81" s="187">
        <f>SUM(P82:P87)</f>
        <v>0</v>
      </c>
      <c r="Q81" s="186"/>
      <c r="R81" s="187">
        <f>SUM(R82:R87)</f>
        <v>0</v>
      </c>
      <c r="S81" s="186"/>
      <c r="T81" s="188">
        <f>SUM(T82:T87)</f>
        <v>0</v>
      </c>
      <c r="AR81" s="189" t="s">
        <v>166</v>
      </c>
      <c r="AT81" s="190" t="s">
        <v>71</v>
      </c>
      <c r="AU81" s="190" t="s">
        <v>80</v>
      </c>
      <c r="AY81" s="189" t="s">
        <v>132</v>
      </c>
      <c r="BK81" s="191">
        <f>SUM(BK82:BK87)</f>
        <v>0</v>
      </c>
    </row>
    <row r="82" spans="2:65" s="1" customFormat="1" ht="16.5" customHeight="1">
      <c r="B82" s="42"/>
      <c r="C82" s="194" t="s">
        <v>80</v>
      </c>
      <c r="D82" s="194" t="s">
        <v>134</v>
      </c>
      <c r="E82" s="195" t="s">
        <v>684</v>
      </c>
      <c r="F82" s="196" t="s">
        <v>685</v>
      </c>
      <c r="G82" s="197" t="s">
        <v>686</v>
      </c>
      <c r="H82" s="198">
        <v>1</v>
      </c>
      <c r="I82" s="199"/>
      <c r="J82" s="200">
        <f>ROUND(I82*H82,2)</f>
        <v>0</v>
      </c>
      <c r="K82" s="196" t="s">
        <v>138</v>
      </c>
      <c r="L82" s="62"/>
      <c r="M82" s="201" t="s">
        <v>21</v>
      </c>
      <c r="N82" s="202" t="s">
        <v>43</v>
      </c>
      <c r="O82" s="43"/>
      <c r="P82" s="203">
        <f>O82*H82</f>
        <v>0</v>
      </c>
      <c r="Q82" s="203">
        <v>0</v>
      </c>
      <c r="R82" s="203">
        <f>Q82*H82</f>
        <v>0</v>
      </c>
      <c r="S82" s="203">
        <v>0</v>
      </c>
      <c r="T82" s="204">
        <f>S82*H82</f>
        <v>0</v>
      </c>
      <c r="AR82" s="25" t="s">
        <v>687</v>
      </c>
      <c r="AT82" s="25" t="s">
        <v>134</v>
      </c>
      <c r="AU82" s="25" t="s">
        <v>82</v>
      </c>
      <c r="AY82" s="25" t="s">
        <v>132</v>
      </c>
      <c r="BE82" s="205">
        <f>IF(N82="základní",J82,0)</f>
        <v>0</v>
      </c>
      <c r="BF82" s="205">
        <f>IF(N82="snížená",J82,0)</f>
        <v>0</v>
      </c>
      <c r="BG82" s="205">
        <f>IF(N82="zákl. přenesená",J82,0)</f>
        <v>0</v>
      </c>
      <c r="BH82" s="205">
        <f>IF(N82="sníž. přenesená",J82,0)</f>
        <v>0</v>
      </c>
      <c r="BI82" s="205">
        <f>IF(N82="nulová",J82,0)</f>
        <v>0</v>
      </c>
      <c r="BJ82" s="25" t="s">
        <v>80</v>
      </c>
      <c r="BK82" s="205">
        <f>ROUND(I82*H82,2)</f>
        <v>0</v>
      </c>
      <c r="BL82" s="25" t="s">
        <v>687</v>
      </c>
      <c r="BM82" s="25" t="s">
        <v>688</v>
      </c>
    </row>
    <row r="83" spans="2:65" s="1" customFormat="1" ht="13.5">
      <c r="B83" s="42"/>
      <c r="C83" s="64"/>
      <c r="D83" s="206" t="s">
        <v>141</v>
      </c>
      <c r="E83" s="64"/>
      <c r="F83" s="207" t="s">
        <v>689</v>
      </c>
      <c r="G83" s="64"/>
      <c r="H83" s="64"/>
      <c r="I83" s="165"/>
      <c r="J83" s="64"/>
      <c r="K83" s="64"/>
      <c r="L83" s="62"/>
      <c r="M83" s="208"/>
      <c r="N83" s="43"/>
      <c r="O83" s="43"/>
      <c r="P83" s="43"/>
      <c r="Q83" s="43"/>
      <c r="R83" s="43"/>
      <c r="S83" s="43"/>
      <c r="T83" s="79"/>
      <c r="AT83" s="25" t="s">
        <v>141</v>
      </c>
      <c r="AU83" s="25" t="s">
        <v>82</v>
      </c>
    </row>
    <row r="84" spans="2:65" s="1" customFormat="1" ht="16.5" customHeight="1">
      <c r="B84" s="42"/>
      <c r="C84" s="194" t="s">
        <v>82</v>
      </c>
      <c r="D84" s="194" t="s">
        <v>134</v>
      </c>
      <c r="E84" s="195" t="s">
        <v>690</v>
      </c>
      <c r="F84" s="196" t="s">
        <v>691</v>
      </c>
      <c r="G84" s="197" t="s">
        <v>686</v>
      </c>
      <c r="H84" s="198">
        <v>1</v>
      </c>
      <c r="I84" s="199"/>
      <c r="J84" s="200">
        <f>ROUND(I84*H84,2)</f>
        <v>0</v>
      </c>
      <c r="K84" s="196" t="s">
        <v>138</v>
      </c>
      <c r="L84" s="62"/>
      <c r="M84" s="201" t="s">
        <v>21</v>
      </c>
      <c r="N84" s="202" t="s">
        <v>43</v>
      </c>
      <c r="O84" s="43"/>
      <c r="P84" s="203">
        <f>O84*H84</f>
        <v>0</v>
      </c>
      <c r="Q84" s="203">
        <v>0</v>
      </c>
      <c r="R84" s="203">
        <f>Q84*H84</f>
        <v>0</v>
      </c>
      <c r="S84" s="203">
        <v>0</v>
      </c>
      <c r="T84" s="204">
        <f>S84*H84</f>
        <v>0</v>
      </c>
      <c r="AR84" s="25" t="s">
        <v>687</v>
      </c>
      <c r="AT84" s="25" t="s">
        <v>134</v>
      </c>
      <c r="AU84" s="25" t="s">
        <v>82</v>
      </c>
      <c r="AY84" s="25" t="s">
        <v>132</v>
      </c>
      <c r="BE84" s="205">
        <f>IF(N84="základní",J84,0)</f>
        <v>0</v>
      </c>
      <c r="BF84" s="205">
        <f>IF(N84="snížená",J84,0)</f>
        <v>0</v>
      </c>
      <c r="BG84" s="205">
        <f>IF(N84="zákl. přenesená",J84,0)</f>
        <v>0</v>
      </c>
      <c r="BH84" s="205">
        <f>IF(N84="sníž. přenesená",J84,0)</f>
        <v>0</v>
      </c>
      <c r="BI84" s="205">
        <f>IF(N84="nulová",J84,0)</f>
        <v>0</v>
      </c>
      <c r="BJ84" s="25" t="s">
        <v>80</v>
      </c>
      <c r="BK84" s="205">
        <f>ROUND(I84*H84,2)</f>
        <v>0</v>
      </c>
      <c r="BL84" s="25" t="s">
        <v>687</v>
      </c>
      <c r="BM84" s="25" t="s">
        <v>692</v>
      </c>
    </row>
    <row r="85" spans="2:65" s="1" customFormat="1" ht="13.5">
      <c r="B85" s="42"/>
      <c r="C85" s="64"/>
      <c r="D85" s="206" t="s">
        <v>141</v>
      </c>
      <c r="E85" s="64"/>
      <c r="F85" s="207" t="s">
        <v>693</v>
      </c>
      <c r="G85" s="64"/>
      <c r="H85" s="64"/>
      <c r="I85" s="165"/>
      <c r="J85" s="64"/>
      <c r="K85" s="64"/>
      <c r="L85" s="62"/>
      <c r="M85" s="208"/>
      <c r="N85" s="43"/>
      <c r="O85" s="43"/>
      <c r="P85" s="43"/>
      <c r="Q85" s="43"/>
      <c r="R85" s="43"/>
      <c r="S85" s="43"/>
      <c r="T85" s="79"/>
      <c r="AT85" s="25" t="s">
        <v>141</v>
      </c>
      <c r="AU85" s="25" t="s">
        <v>82</v>
      </c>
    </row>
    <row r="86" spans="2:65" s="1" customFormat="1" ht="16.5" customHeight="1">
      <c r="B86" s="42"/>
      <c r="C86" s="194" t="s">
        <v>155</v>
      </c>
      <c r="D86" s="194" t="s">
        <v>134</v>
      </c>
      <c r="E86" s="195" t="s">
        <v>694</v>
      </c>
      <c r="F86" s="196" t="s">
        <v>695</v>
      </c>
      <c r="G86" s="197" t="s">
        <v>686</v>
      </c>
      <c r="H86" s="198">
        <v>1</v>
      </c>
      <c r="I86" s="199"/>
      <c r="J86" s="200">
        <f>ROUND(I86*H86,2)</f>
        <v>0</v>
      </c>
      <c r="K86" s="196" t="s">
        <v>138</v>
      </c>
      <c r="L86" s="62"/>
      <c r="M86" s="201" t="s">
        <v>21</v>
      </c>
      <c r="N86" s="202" t="s">
        <v>43</v>
      </c>
      <c r="O86" s="43"/>
      <c r="P86" s="203">
        <f>O86*H86</f>
        <v>0</v>
      </c>
      <c r="Q86" s="203">
        <v>0</v>
      </c>
      <c r="R86" s="203">
        <f>Q86*H86</f>
        <v>0</v>
      </c>
      <c r="S86" s="203">
        <v>0</v>
      </c>
      <c r="T86" s="204">
        <f>S86*H86</f>
        <v>0</v>
      </c>
      <c r="AR86" s="25" t="s">
        <v>687</v>
      </c>
      <c r="AT86" s="25" t="s">
        <v>134</v>
      </c>
      <c r="AU86" s="25" t="s">
        <v>82</v>
      </c>
      <c r="AY86" s="25" t="s">
        <v>132</v>
      </c>
      <c r="BE86" s="205">
        <f>IF(N86="základní",J86,0)</f>
        <v>0</v>
      </c>
      <c r="BF86" s="205">
        <f>IF(N86="snížená",J86,0)</f>
        <v>0</v>
      </c>
      <c r="BG86" s="205">
        <f>IF(N86="zákl. přenesená",J86,0)</f>
        <v>0</v>
      </c>
      <c r="BH86" s="205">
        <f>IF(N86="sníž. přenesená",J86,0)</f>
        <v>0</v>
      </c>
      <c r="BI86" s="205">
        <f>IF(N86="nulová",J86,0)</f>
        <v>0</v>
      </c>
      <c r="BJ86" s="25" t="s">
        <v>80</v>
      </c>
      <c r="BK86" s="205">
        <f>ROUND(I86*H86,2)</f>
        <v>0</v>
      </c>
      <c r="BL86" s="25" t="s">
        <v>687</v>
      </c>
      <c r="BM86" s="25" t="s">
        <v>696</v>
      </c>
    </row>
    <row r="87" spans="2:65" s="1" customFormat="1" ht="27">
      <c r="B87" s="42"/>
      <c r="C87" s="64"/>
      <c r="D87" s="206" t="s">
        <v>141</v>
      </c>
      <c r="E87" s="64"/>
      <c r="F87" s="207" t="s">
        <v>697</v>
      </c>
      <c r="G87" s="64"/>
      <c r="H87" s="64"/>
      <c r="I87" s="165"/>
      <c r="J87" s="64"/>
      <c r="K87" s="64"/>
      <c r="L87" s="62"/>
      <c r="M87" s="208"/>
      <c r="N87" s="43"/>
      <c r="O87" s="43"/>
      <c r="P87" s="43"/>
      <c r="Q87" s="43"/>
      <c r="R87" s="43"/>
      <c r="S87" s="43"/>
      <c r="T87" s="79"/>
      <c r="AT87" s="25" t="s">
        <v>141</v>
      </c>
      <c r="AU87" s="25" t="s">
        <v>82</v>
      </c>
    </row>
    <row r="88" spans="2:65" s="10" customFormat="1" ht="29.85" customHeight="1">
      <c r="B88" s="178"/>
      <c r="C88" s="179"/>
      <c r="D88" s="180" t="s">
        <v>71</v>
      </c>
      <c r="E88" s="192" t="s">
        <v>698</v>
      </c>
      <c r="F88" s="192" t="s">
        <v>699</v>
      </c>
      <c r="G88" s="179"/>
      <c r="H88" s="179"/>
      <c r="I88" s="182"/>
      <c r="J88" s="193">
        <f>BK88</f>
        <v>0</v>
      </c>
      <c r="K88" s="179"/>
      <c r="L88" s="184"/>
      <c r="M88" s="185"/>
      <c r="N88" s="186"/>
      <c r="O88" s="186"/>
      <c r="P88" s="187">
        <f>SUM(P89:P92)</f>
        <v>0</v>
      </c>
      <c r="Q88" s="186"/>
      <c r="R88" s="187">
        <f>SUM(R89:R92)</f>
        <v>0</v>
      </c>
      <c r="S88" s="186"/>
      <c r="T88" s="188">
        <f>SUM(T89:T92)</f>
        <v>0</v>
      </c>
      <c r="AR88" s="189" t="s">
        <v>166</v>
      </c>
      <c r="AT88" s="190" t="s">
        <v>71</v>
      </c>
      <c r="AU88" s="190" t="s">
        <v>80</v>
      </c>
      <c r="AY88" s="189" t="s">
        <v>132</v>
      </c>
      <c r="BK88" s="191">
        <f>SUM(BK89:BK92)</f>
        <v>0</v>
      </c>
    </row>
    <row r="89" spans="2:65" s="1" customFormat="1" ht="16.5" customHeight="1">
      <c r="B89" s="42"/>
      <c r="C89" s="194" t="s">
        <v>139</v>
      </c>
      <c r="D89" s="194" t="s">
        <v>134</v>
      </c>
      <c r="E89" s="195" t="s">
        <v>700</v>
      </c>
      <c r="F89" s="196" t="s">
        <v>701</v>
      </c>
      <c r="G89" s="197" t="s">
        <v>686</v>
      </c>
      <c r="H89" s="198">
        <v>1</v>
      </c>
      <c r="I89" s="199"/>
      <c r="J89" s="200">
        <f>ROUND(I89*H89,2)</f>
        <v>0</v>
      </c>
      <c r="K89" s="196" t="s">
        <v>138</v>
      </c>
      <c r="L89" s="62"/>
      <c r="M89" s="201" t="s">
        <v>21</v>
      </c>
      <c r="N89" s="202" t="s">
        <v>43</v>
      </c>
      <c r="O89" s="43"/>
      <c r="P89" s="203">
        <f>O89*H89</f>
        <v>0</v>
      </c>
      <c r="Q89" s="203">
        <v>0</v>
      </c>
      <c r="R89" s="203">
        <f>Q89*H89</f>
        <v>0</v>
      </c>
      <c r="S89" s="203">
        <v>0</v>
      </c>
      <c r="T89" s="204">
        <f>S89*H89</f>
        <v>0</v>
      </c>
      <c r="AR89" s="25" t="s">
        <v>687</v>
      </c>
      <c r="AT89" s="25" t="s">
        <v>134</v>
      </c>
      <c r="AU89" s="25" t="s">
        <v>82</v>
      </c>
      <c r="AY89" s="25" t="s">
        <v>132</v>
      </c>
      <c r="BE89" s="205">
        <f>IF(N89="základní",J89,0)</f>
        <v>0</v>
      </c>
      <c r="BF89" s="205">
        <f>IF(N89="snížená",J89,0)</f>
        <v>0</v>
      </c>
      <c r="BG89" s="205">
        <f>IF(N89="zákl. přenesená",J89,0)</f>
        <v>0</v>
      </c>
      <c r="BH89" s="205">
        <f>IF(N89="sníž. přenesená",J89,0)</f>
        <v>0</v>
      </c>
      <c r="BI89" s="205">
        <f>IF(N89="nulová",J89,0)</f>
        <v>0</v>
      </c>
      <c r="BJ89" s="25" t="s">
        <v>80</v>
      </c>
      <c r="BK89" s="205">
        <f>ROUND(I89*H89,2)</f>
        <v>0</v>
      </c>
      <c r="BL89" s="25" t="s">
        <v>687</v>
      </c>
      <c r="BM89" s="25" t="s">
        <v>702</v>
      </c>
    </row>
    <row r="90" spans="2:65" s="1" customFormat="1" ht="13.5">
      <c r="B90" s="42"/>
      <c r="C90" s="64"/>
      <c r="D90" s="206" t="s">
        <v>141</v>
      </c>
      <c r="E90" s="64"/>
      <c r="F90" s="207" t="s">
        <v>701</v>
      </c>
      <c r="G90" s="64"/>
      <c r="H90" s="64"/>
      <c r="I90" s="165"/>
      <c r="J90" s="64"/>
      <c r="K90" s="64"/>
      <c r="L90" s="62"/>
      <c r="M90" s="208"/>
      <c r="N90" s="43"/>
      <c r="O90" s="43"/>
      <c r="P90" s="43"/>
      <c r="Q90" s="43"/>
      <c r="R90" s="43"/>
      <c r="S90" s="43"/>
      <c r="T90" s="79"/>
      <c r="AT90" s="25" t="s">
        <v>141</v>
      </c>
      <c r="AU90" s="25" t="s">
        <v>82</v>
      </c>
    </row>
    <row r="91" spans="2:65" s="1" customFormat="1" ht="16.5" customHeight="1">
      <c r="B91" s="42"/>
      <c r="C91" s="194" t="s">
        <v>166</v>
      </c>
      <c r="D91" s="194" t="s">
        <v>134</v>
      </c>
      <c r="E91" s="195" t="s">
        <v>703</v>
      </c>
      <c r="F91" s="196" t="s">
        <v>704</v>
      </c>
      <c r="G91" s="197" t="s">
        <v>686</v>
      </c>
      <c r="H91" s="198">
        <v>1</v>
      </c>
      <c r="I91" s="199"/>
      <c r="J91" s="200">
        <f>ROUND(I91*H91,2)</f>
        <v>0</v>
      </c>
      <c r="K91" s="196" t="s">
        <v>21</v>
      </c>
      <c r="L91" s="62"/>
      <c r="M91" s="201" t="s">
        <v>21</v>
      </c>
      <c r="N91" s="202" t="s">
        <v>43</v>
      </c>
      <c r="O91" s="43"/>
      <c r="P91" s="203">
        <f>O91*H91</f>
        <v>0</v>
      </c>
      <c r="Q91" s="203">
        <v>0</v>
      </c>
      <c r="R91" s="203">
        <f>Q91*H91</f>
        <v>0</v>
      </c>
      <c r="S91" s="203">
        <v>0</v>
      </c>
      <c r="T91" s="204">
        <f>S91*H91</f>
        <v>0</v>
      </c>
      <c r="AR91" s="25" t="s">
        <v>687</v>
      </c>
      <c r="AT91" s="25" t="s">
        <v>134</v>
      </c>
      <c r="AU91" s="25" t="s">
        <v>82</v>
      </c>
      <c r="AY91" s="25" t="s">
        <v>132</v>
      </c>
      <c r="BE91" s="205">
        <f>IF(N91="základní",J91,0)</f>
        <v>0</v>
      </c>
      <c r="BF91" s="205">
        <f>IF(N91="snížená",J91,0)</f>
        <v>0</v>
      </c>
      <c r="BG91" s="205">
        <f>IF(N91="zákl. přenesená",J91,0)</f>
        <v>0</v>
      </c>
      <c r="BH91" s="205">
        <f>IF(N91="sníž. přenesená",J91,0)</f>
        <v>0</v>
      </c>
      <c r="BI91" s="205">
        <f>IF(N91="nulová",J91,0)</f>
        <v>0</v>
      </c>
      <c r="BJ91" s="25" t="s">
        <v>80</v>
      </c>
      <c r="BK91" s="205">
        <f>ROUND(I91*H91,2)</f>
        <v>0</v>
      </c>
      <c r="BL91" s="25" t="s">
        <v>687</v>
      </c>
      <c r="BM91" s="25" t="s">
        <v>705</v>
      </c>
    </row>
    <row r="92" spans="2:65" s="1" customFormat="1" ht="13.5">
      <c r="B92" s="42"/>
      <c r="C92" s="64"/>
      <c r="D92" s="206" t="s">
        <v>141</v>
      </c>
      <c r="E92" s="64"/>
      <c r="F92" s="207" t="s">
        <v>704</v>
      </c>
      <c r="G92" s="64"/>
      <c r="H92" s="64"/>
      <c r="I92" s="165"/>
      <c r="J92" s="64"/>
      <c r="K92" s="64"/>
      <c r="L92" s="62"/>
      <c r="M92" s="277"/>
      <c r="N92" s="278"/>
      <c r="O92" s="278"/>
      <c r="P92" s="278"/>
      <c r="Q92" s="278"/>
      <c r="R92" s="278"/>
      <c r="S92" s="278"/>
      <c r="T92" s="279"/>
      <c r="AT92" s="25" t="s">
        <v>141</v>
      </c>
      <c r="AU92" s="25" t="s">
        <v>82</v>
      </c>
    </row>
    <row r="93" spans="2:65" s="1" customFormat="1" ht="6.95" customHeight="1">
      <c r="B93" s="57"/>
      <c r="C93" s="58"/>
      <c r="D93" s="58"/>
      <c r="E93" s="58"/>
      <c r="F93" s="58"/>
      <c r="G93" s="58"/>
      <c r="H93" s="58"/>
      <c r="I93" s="141"/>
      <c r="J93" s="58"/>
      <c r="K93" s="58"/>
      <c r="L93" s="62"/>
    </row>
  </sheetData>
  <sheetProtection algorithmName="SHA-512" hashValue="iZFNWYraRzeFcjK7MeOFpO+MbOrncTPzpRMfmKVhbVIuCy17iBgDFBXj3sHvJdR+ZVsGNYlCNlHrUWG1SkUqog==" saltValue="8h9qy9hRjsPaI/BsqDzh+G3kVLIo0V7QwKIdMPgaVGKvPiL06ggcyCl+046TZVzk2wIV70uy04J9Tosx+8VQQg==" spinCount="100000" sheet="1" objects="1" scenarios="1" formatColumns="0" formatRows="0" autoFilter="0"/>
  <autoFilter ref="C78:K92"/>
  <mergeCells count="10">
    <mergeCell ref="J51:J52"/>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80" customWidth="1"/>
    <col min="2" max="2" width="1.6640625" style="280" customWidth="1"/>
    <col min="3" max="4" width="5" style="280" customWidth="1"/>
    <col min="5" max="5" width="11.6640625" style="280" customWidth="1"/>
    <col min="6" max="6" width="9.1640625" style="280" customWidth="1"/>
    <col min="7" max="7" width="5" style="280" customWidth="1"/>
    <col min="8" max="8" width="77.83203125" style="280" customWidth="1"/>
    <col min="9" max="10" width="20" style="280" customWidth="1"/>
    <col min="11" max="11" width="1.6640625" style="280" customWidth="1"/>
  </cols>
  <sheetData>
    <row r="1" spans="2:11" ht="37.5" customHeight="1"/>
    <row r="2" spans="2:11" ht="7.5" customHeight="1">
      <c r="B2" s="281"/>
      <c r="C2" s="282"/>
      <c r="D2" s="282"/>
      <c r="E2" s="282"/>
      <c r="F2" s="282"/>
      <c r="G2" s="282"/>
      <c r="H2" s="282"/>
      <c r="I2" s="282"/>
      <c r="J2" s="282"/>
      <c r="K2" s="283"/>
    </row>
    <row r="3" spans="2:11" s="16" customFormat="1" ht="45" customHeight="1">
      <c r="B3" s="284"/>
      <c r="C3" s="408" t="s">
        <v>706</v>
      </c>
      <c r="D3" s="408"/>
      <c r="E3" s="408"/>
      <c r="F3" s="408"/>
      <c r="G3" s="408"/>
      <c r="H3" s="408"/>
      <c r="I3" s="408"/>
      <c r="J3" s="408"/>
      <c r="K3" s="285"/>
    </row>
    <row r="4" spans="2:11" ht="25.5" customHeight="1">
      <c r="B4" s="286"/>
      <c r="C4" s="412" t="s">
        <v>707</v>
      </c>
      <c r="D4" s="412"/>
      <c r="E4" s="412"/>
      <c r="F4" s="412"/>
      <c r="G4" s="412"/>
      <c r="H4" s="412"/>
      <c r="I4" s="412"/>
      <c r="J4" s="412"/>
      <c r="K4" s="287"/>
    </row>
    <row r="5" spans="2:11" ht="5.25" customHeight="1">
      <c r="B5" s="286"/>
      <c r="C5" s="288"/>
      <c r="D5" s="288"/>
      <c r="E5" s="288"/>
      <c r="F5" s="288"/>
      <c r="G5" s="288"/>
      <c r="H5" s="288"/>
      <c r="I5" s="288"/>
      <c r="J5" s="288"/>
      <c r="K5" s="287"/>
    </row>
    <row r="6" spans="2:11" ht="15" customHeight="1">
      <c r="B6" s="286"/>
      <c r="C6" s="410" t="s">
        <v>708</v>
      </c>
      <c r="D6" s="410"/>
      <c r="E6" s="410"/>
      <c r="F6" s="410"/>
      <c r="G6" s="410"/>
      <c r="H6" s="410"/>
      <c r="I6" s="410"/>
      <c r="J6" s="410"/>
      <c r="K6" s="287"/>
    </row>
    <row r="7" spans="2:11" ht="15" customHeight="1">
      <c r="B7" s="290"/>
      <c r="C7" s="410" t="s">
        <v>709</v>
      </c>
      <c r="D7" s="410"/>
      <c r="E7" s="410"/>
      <c r="F7" s="410"/>
      <c r="G7" s="410"/>
      <c r="H7" s="410"/>
      <c r="I7" s="410"/>
      <c r="J7" s="410"/>
      <c r="K7" s="287"/>
    </row>
    <row r="8" spans="2:11" ht="12.75" customHeight="1">
      <c r="B8" s="290"/>
      <c r="C8" s="289"/>
      <c r="D8" s="289"/>
      <c r="E8" s="289"/>
      <c r="F8" s="289"/>
      <c r="G8" s="289"/>
      <c r="H8" s="289"/>
      <c r="I8" s="289"/>
      <c r="J8" s="289"/>
      <c r="K8" s="287"/>
    </row>
    <row r="9" spans="2:11" ht="15" customHeight="1">
      <c r="B9" s="290"/>
      <c r="C9" s="410" t="s">
        <v>710</v>
      </c>
      <c r="D9" s="410"/>
      <c r="E9" s="410"/>
      <c r="F9" s="410"/>
      <c r="G9" s="410"/>
      <c r="H9" s="410"/>
      <c r="I9" s="410"/>
      <c r="J9" s="410"/>
      <c r="K9" s="287"/>
    </row>
    <row r="10" spans="2:11" ht="15" customHeight="1">
      <c r="B10" s="290"/>
      <c r="C10" s="289"/>
      <c r="D10" s="410" t="s">
        <v>711</v>
      </c>
      <c r="E10" s="410"/>
      <c r="F10" s="410"/>
      <c r="G10" s="410"/>
      <c r="H10" s="410"/>
      <c r="I10" s="410"/>
      <c r="J10" s="410"/>
      <c r="K10" s="287"/>
    </row>
    <row r="11" spans="2:11" ht="15" customHeight="1">
      <c r="B11" s="290"/>
      <c r="C11" s="291"/>
      <c r="D11" s="410" t="s">
        <v>712</v>
      </c>
      <c r="E11" s="410"/>
      <c r="F11" s="410"/>
      <c r="G11" s="410"/>
      <c r="H11" s="410"/>
      <c r="I11" s="410"/>
      <c r="J11" s="410"/>
      <c r="K11" s="287"/>
    </row>
    <row r="12" spans="2:11" ht="12.75" customHeight="1">
      <c r="B12" s="290"/>
      <c r="C12" s="291"/>
      <c r="D12" s="291"/>
      <c r="E12" s="291"/>
      <c r="F12" s="291"/>
      <c r="G12" s="291"/>
      <c r="H12" s="291"/>
      <c r="I12" s="291"/>
      <c r="J12" s="291"/>
      <c r="K12" s="287"/>
    </row>
    <row r="13" spans="2:11" ht="15" customHeight="1">
      <c r="B13" s="290"/>
      <c r="C13" s="291"/>
      <c r="D13" s="410" t="s">
        <v>713</v>
      </c>
      <c r="E13" s="410"/>
      <c r="F13" s="410"/>
      <c r="G13" s="410"/>
      <c r="H13" s="410"/>
      <c r="I13" s="410"/>
      <c r="J13" s="410"/>
      <c r="K13" s="287"/>
    </row>
    <row r="14" spans="2:11" ht="15" customHeight="1">
      <c r="B14" s="290"/>
      <c r="C14" s="291"/>
      <c r="D14" s="410" t="s">
        <v>714</v>
      </c>
      <c r="E14" s="410"/>
      <c r="F14" s="410"/>
      <c r="G14" s="410"/>
      <c r="H14" s="410"/>
      <c r="I14" s="410"/>
      <c r="J14" s="410"/>
      <c r="K14" s="287"/>
    </row>
    <row r="15" spans="2:11" ht="15" customHeight="1">
      <c r="B15" s="290"/>
      <c r="C15" s="291"/>
      <c r="D15" s="410" t="s">
        <v>715</v>
      </c>
      <c r="E15" s="410"/>
      <c r="F15" s="410"/>
      <c r="G15" s="410"/>
      <c r="H15" s="410"/>
      <c r="I15" s="410"/>
      <c r="J15" s="410"/>
      <c r="K15" s="287"/>
    </row>
    <row r="16" spans="2:11" ht="15" customHeight="1">
      <c r="B16" s="290"/>
      <c r="C16" s="291"/>
      <c r="D16" s="291"/>
      <c r="E16" s="292" t="s">
        <v>79</v>
      </c>
      <c r="F16" s="410" t="s">
        <v>716</v>
      </c>
      <c r="G16" s="410"/>
      <c r="H16" s="410"/>
      <c r="I16" s="410"/>
      <c r="J16" s="410"/>
      <c r="K16" s="287"/>
    </row>
    <row r="17" spans="2:11" ht="15" customHeight="1">
      <c r="B17" s="290"/>
      <c r="C17" s="291"/>
      <c r="D17" s="291"/>
      <c r="E17" s="292" t="s">
        <v>717</v>
      </c>
      <c r="F17" s="410" t="s">
        <v>718</v>
      </c>
      <c r="G17" s="410"/>
      <c r="H17" s="410"/>
      <c r="I17" s="410"/>
      <c r="J17" s="410"/>
      <c r="K17" s="287"/>
    </row>
    <row r="18" spans="2:11" ht="15" customHeight="1">
      <c r="B18" s="290"/>
      <c r="C18" s="291"/>
      <c r="D18" s="291"/>
      <c r="E18" s="292" t="s">
        <v>719</v>
      </c>
      <c r="F18" s="410" t="s">
        <v>720</v>
      </c>
      <c r="G18" s="410"/>
      <c r="H18" s="410"/>
      <c r="I18" s="410"/>
      <c r="J18" s="410"/>
      <c r="K18" s="287"/>
    </row>
    <row r="19" spans="2:11" ht="15" customHeight="1">
      <c r="B19" s="290"/>
      <c r="C19" s="291"/>
      <c r="D19" s="291"/>
      <c r="E19" s="292" t="s">
        <v>83</v>
      </c>
      <c r="F19" s="410" t="s">
        <v>721</v>
      </c>
      <c r="G19" s="410"/>
      <c r="H19" s="410"/>
      <c r="I19" s="410"/>
      <c r="J19" s="410"/>
      <c r="K19" s="287"/>
    </row>
    <row r="20" spans="2:11" ht="15" customHeight="1">
      <c r="B20" s="290"/>
      <c r="C20" s="291"/>
      <c r="D20" s="291"/>
      <c r="E20" s="292" t="s">
        <v>722</v>
      </c>
      <c r="F20" s="410" t="s">
        <v>723</v>
      </c>
      <c r="G20" s="410"/>
      <c r="H20" s="410"/>
      <c r="I20" s="410"/>
      <c r="J20" s="410"/>
      <c r="K20" s="287"/>
    </row>
    <row r="21" spans="2:11" ht="15" customHeight="1">
      <c r="B21" s="290"/>
      <c r="C21" s="291"/>
      <c r="D21" s="291"/>
      <c r="E21" s="292" t="s">
        <v>724</v>
      </c>
      <c r="F21" s="410" t="s">
        <v>725</v>
      </c>
      <c r="G21" s="410"/>
      <c r="H21" s="410"/>
      <c r="I21" s="410"/>
      <c r="J21" s="410"/>
      <c r="K21" s="287"/>
    </row>
    <row r="22" spans="2:11" ht="12.75" customHeight="1">
      <c r="B22" s="290"/>
      <c r="C22" s="291"/>
      <c r="D22" s="291"/>
      <c r="E22" s="291"/>
      <c r="F22" s="291"/>
      <c r="G22" s="291"/>
      <c r="H22" s="291"/>
      <c r="I22" s="291"/>
      <c r="J22" s="291"/>
      <c r="K22" s="287"/>
    </row>
    <row r="23" spans="2:11" ht="15" customHeight="1">
      <c r="B23" s="290"/>
      <c r="C23" s="410" t="s">
        <v>726</v>
      </c>
      <c r="D23" s="410"/>
      <c r="E23" s="410"/>
      <c r="F23" s="410"/>
      <c r="G23" s="410"/>
      <c r="H23" s="410"/>
      <c r="I23" s="410"/>
      <c r="J23" s="410"/>
      <c r="K23" s="287"/>
    </row>
    <row r="24" spans="2:11" ht="15" customHeight="1">
      <c r="B24" s="290"/>
      <c r="C24" s="410" t="s">
        <v>727</v>
      </c>
      <c r="D24" s="410"/>
      <c r="E24" s="410"/>
      <c r="F24" s="410"/>
      <c r="G24" s="410"/>
      <c r="H24" s="410"/>
      <c r="I24" s="410"/>
      <c r="J24" s="410"/>
      <c r="K24" s="287"/>
    </row>
    <row r="25" spans="2:11" ht="15" customHeight="1">
      <c r="B25" s="290"/>
      <c r="C25" s="289"/>
      <c r="D25" s="410" t="s">
        <v>728</v>
      </c>
      <c r="E25" s="410"/>
      <c r="F25" s="410"/>
      <c r="G25" s="410"/>
      <c r="H25" s="410"/>
      <c r="I25" s="410"/>
      <c r="J25" s="410"/>
      <c r="K25" s="287"/>
    </row>
    <row r="26" spans="2:11" ht="15" customHeight="1">
      <c r="B26" s="290"/>
      <c r="C26" s="291"/>
      <c r="D26" s="410" t="s">
        <v>729</v>
      </c>
      <c r="E26" s="410"/>
      <c r="F26" s="410"/>
      <c r="G26" s="410"/>
      <c r="H26" s="410"/>
      <c r="I26" s="410"/>
      <c r="J26" s="410"/>
      <c r="K26" s="287"/>
    </row>
    <row r="27" spans="2:11" ht="12.75" customHeight="1">
      <c r="B27" s="290"/>
      <c r="C27" s="291"/>
      <c r="D27" s="291"/>
      <c r="E27" s="291"/>
      <c r="F27" s="291"/>
      <c r="G27" s="291"/>
      <c r="H27" s="291"/>
      <c r="I27" s="291"/>
      <c r="J27" s="291"/>
      <c r="K27" s="287"/>
    </row>
    <row r="28" spans="2:11" ht="15" customHeight="1">
      <c r="B28" s="290"/>
      <c r="C28" s="291"/>
      <c r="D28" s="410" t="s">
        <v>730</v>
      </c>
      <c r="E28" s="410"/>
      <c r="F28" s="410"/>
      <c r="G28" s="410"/>
      <c r="H28" s="410"/>
      <c r="I28" s="410"/>
      <c r="J28" s="410"/>
      <c r="K28" s="287"/>
    </row>
    <row r="29" spans="2:11" ht="15" customHeight="1">
      <c r="B29" s="290"/>
      <c r="C29" s="291"/>
      <c r="D29" s="410" t="s">
        <v>731</v>
      </c>
      <c r="E29" s="410"/>
      <c r="F29" s="410"/>
      <c r="G29" s="410"/>
      <c r="H29" s="410"/>
      <c r="I29" s="410"/>
      <c r="J29" s="410"/>
      <c r="K29" s="287"/>
    </row>
    <row r="30" spans="2:11" ht="12.75" customHeight="1">
      <c r="B30" s="290"/>
      <c r="C30" s="291"/>
      <c r="D30" s="291"/>
      <c r="E30" s="291"/>
      <c r="F30" s="291"/>
      <c r="G30" s="291"/>
      <c r="H30" s="291"/>
      <c r="I30" s="291"/>
      <c r="J30" s="291"/>
      <c r="K30" s="287"/>
    </row>
    <row r="31" spans="2:11" ht="15" customHeight="1">
      <c r="B31" s="290"/>
      <c r="C31" s="291"/>
      <c r="D31" s="410" t="s">
        <v>732</v>
      </c>
      <c r="E31" s="410"/>
      <c r="F31" s="410"/>
      <c r="G31" s="410"/>
      <c r="H31" s="410"/>
      <c r="I31" s="410"/>
      <c r="J31" s="410"/>
      <c r="K31" s="287"/>
    </row>
    <row r="32" spans="2:11" ht="15" customHeight="1">
      <c r="B32" s="290"/>
      <c r="C32" s="291"/>
      <c r="D32" s="410" t="s">
        <v>733</v>
      </c>
      <c r="E32" s="410"/>
      <c r="F32" s="410"/>
      <c r="G32" s="410"/>
      <c r="H32" s="410"/>
      <c r="I32" s="410"/>
      <c r="J32" s="410"/>
      <c r="K32" s="287"/>
    </row>
    <row r="33" spans="2:11" ht="15" customHeight="1">
      <c r="B33" s="290"/>
      <c r="C33" s="291"/>
      <c r="D33" s="410" t="s">
        <v>734</v>
      </c>
      <c r="E33" s="410"/>
      <c r="F33" s="410"/>
      <c r="G33" s="410"/>
      <c r="H33" s="410"/>
      <c r="I33" s="410"/>
      <c r="J33" s="410"/>
      <c r="K33" s="287"/>
    </row>
    <row r="34" spans="2:11" ht="15" customHeight="1">
      <c r="B34" s="290"/>
      <c r="C34" s="291"/>
      <c r="D34" s="289"/>
      <c r="E34" s="293" t="s">
        <v>117</v>
      </c>
      <c r="F34" s="289"/>
      <c r="G34" s="410" t="s">
        <v>735</v>
      </c>
      <c r="H34" s="410"/>
      <c r="I34" s="410"/>
      <c r="J34" s="410"/>
      <c r="K34" s="287"/>
    </row>
    <row r="35" spans="2:11" ht="30.75" customHeight="1">
      <c r="B35" s="290"/>
      <c r="C35" s="291"/>
      <c r="D35" s="289"/>
      <c r="E35" s="293" t="s">
        <v>736</v>
      </c>
      <c r="F35" s="289"/>
      <c r="G35" s="410" t="s">
        <v>737</v>
      </c>
      <c r="H35" s="410"/>
      <c r="I35" s="410"/>
      <c r="J35" s="410"/>
      <c r="K35" s="287"/>
    </row>
    <row r="36" spans="2:11" ht="15" customHeight="1">
      <c r="B36" s="290"/>
      <c r="C36" s="291"/>
      <c r="D36" s="289"/>
      <c r="E36" s="293" t="s">
        <v>53</v>
      </c>
      <c r="F36" s="289"/>
      <c r="G36" s="410" t="s">
        <v>738</v>
      </c>
      <c r="H36" s="410"/>
      <c r="I36" s="410"/>
      <c r="J36" s="410"/>
      <c r="K36" s="287"/>
    </row>
    <row r="37" spans="2:11" ht="15" customHeight="1">
      <c r="B37" s="290"/>
      <c r="C37" s="291"/>
      <c r="D37" s="289"/>
      <c r="E37" s="293" t="s">
        <v>118</v>
      </c>
      <c r="F37" s="289"/>
      <c r="G37" s="410" t="s">
        <v>739</v>
      </c>
      <c r="H37" s="410"/>
      <c r="I37" s="410"/>
      <c r="J37" s="410"/>
      <c r="K37" s="287"/>
    </row>
    <row r="38" spans="2:11" ht="15" customHeight="1">
      <c r="B38" s="290"/>
      <c r="C38" s="291"/>
      <c r="D38" s="289"/>
      <c r="E38" s="293" t="s">
        <v>119</v>
      </c>
      <c r="F38" s="289"/>
      <c r="G38" s="410" t="s">
        <v>740</v>
      </c>
      <c r="H38" s="410"/>
      <c r="I38" s="410"/>
      <c r="J38" s="410"/>
      <c r="K38" s="287"/>
    </row>
    <row r="39" spans="2:11" ht="15" customHeight="1">
      <c r="B39" s="290"/>
      <c r="C39" s="291"/>
      <c r="D39" s="289"/>
      <c r="E39" s="293" t="s">
        <v>120</v>
      </c>
      <c r="F39" s="289"/>
      <c r="G39" s="410" t="s">
        <v>741</v>
      </c>
      <c r="H39" s="410"/>
      <c r="I39" s="410"/>
      <c r="J39" s="410"/>
      <c r="K39" s="287"/>
    </row>
    <row r="40" spans="2:11" ht="15" customHeight="1">
      <c r="B40" s="290"/>
      <c r="C40" s="291"/>
      <c r="D40" s="289"/>
      <c r="E40" s="293" t="s">
        <v>742</v>
      </c>
      <c r="F40" s="289"/>
      <c r="G40" s="410" t="s">
        <v>743</v>
      </c>
      <c r="H40" s="410"/>
      <c r="I40" s="410"/>
      <c r="J40" s="410"/>
      <c r="K40" s="287"/>
    </row>
    <row r="41" spans="2:11" ht="15" customHeight="1">
      <c r="B41" s="290"/>
      <c r="C41" s="291"/>
      <c r="D41" s="289"/>
      <c r="E41" s="293"/>
      <c r="F41" s="289"/>
      <c r="G41" s="410" t="s">
        <v>744</v>
      </c>
      <c r="H41" s="410"/>
      <c r="I41" s="410"/>
      <c r="J41" s="410"/>
      <c r="K41" s="287"/>
    </row>
    <row r="42" spans="2:11" ht="15" customHeight="1">
      <c r="B42" s="290"/>
      <c r="C42" s="291"/>
      <c r="D42" s="289"/>
      <c r="E42" s="293" t="s">
        <v>745</v>
      </c>
      <c r="F42" s="289"/>
      <c r="G42" s="410" t="s">
        <v>746</v>
      </c>
      <c r="H42" s="410"/>
      <c r="I42" s="410"/>
      <c r="J42" s="410"/>
      <c r="K42" s="287"/>
    </row>
    <row r="43" spans="2:11" ht="15" customHeight="1">
      <c r="B43" s="290"/>
      <c r="C43" s="291"/>
      <c r="D43" s="289"/>
      <c r="E43" s="293" t="s">
        <v>122</v>
      </c>
      <c r="F43" s="289"/>
      <c r="G43" s="410" t="s">
        <v>747</v>
      </c>
      <c r="H43" s="410"/>
      <c r="I43" s="410"/>
      <c r="J43" s="410"/>
      <c r="K43" s="287"/>
    </row>
    <row r="44" spans="2:11" ht="12.75" customHeight="1">
      <c r="B44" s="290"/>
      <c r="C44" s="291"/>
      <c r="D44" s="289"/>
      <c r="E44" s="289"/>
      <c r="F44" s="289"/>
      <c r="G44" s="289"/>
      <c r="H44" s="289"/>
      <c r="I44" s="289"/>
      <c r="J44" s="289"/>
      <c r="K44" s="287"/>
    </row>
    <row r="45" spans="2:11" ht="15" customHeight="1">
      <c r="B45" s="290"/>
      <c r="C45" s="291"/>
      <c r="D45" s="410" t="s">
        <v>748</v>
      </c>
      <c r="E45" s="410"/>
      <c r="F45" s="410"/>
      <c r="G45" s="410"/>
      <c r="H45" s="410"/>
      <c r="I45" s="410"/>
      <c r="J45" s="410"/>
      <c r="K45" s="287"/>
    </row>
    <row r="46" spans="2:11" ht="15" customHeight="1">
      <c r="B46" s="290"/>
      <c r="C46" s="291"/>
      <c r="D46" s="291"/>
      <c r="E46" s="410" t="s">
        <v>749</v>
      </c>
      <c r="F46" s="410"/>
      <c r="G46" s="410"/>
      <c r="H46" s="410"/>
      <c r="I46" s="410"/>
      <c r="J46" s="410"/>
      <c r="K46" s="287"/>
    </row>
    <row r="47" spans="2:11" ht="15" customHeight="1">
      <c r="B47" s="290"/>
      <c r="C47" s="291"/>
      <c r="D47" s="291"/>
      <c r="E47" s="410" t="s">
        <v>750</v>
      </c>
      <c r="F47" s="410"/>
      <c r="G47" s="410"/>
      <c r="H47" s="410"/>
      <c r="I47" s="410"/>
      <c r="J47" s="410"/>
      <c r="K47" s="287"/>
    </row>
    <row r="48" spans="2:11" ht="15" customHeight="1">
      <c r="B48" s="290"/>
      <c r="C48" s="291"/>
      <c r="D48" s="291"/>
      <c r="E48" s="410" t="s">
        <v>751</v>
      </c>
      <c r="F48" s="410"/>
      <c r="G48" s="410"/>
      <c r="H48" s="410"/>
      <c r="I48" s="410"/>
      <c r="J48" s="410"/>
      <c r="K48" s="287"/>
    </row>
    <row r="49" spans="2:11" ht="15" customHeight="1">
      <c r="B49" s="290"/>
      <c r="C49" s="291"/>
      <c r="D49" s="410" t="s">
        <v>752</v>
      </c>
      <c r="E49" s="410"/>
      <c r="F49" s="410"/>
      <c r="G49" s="410"/>
      <c r="H49" s="410"/>
      <c r="I49" s="410"/>
      <c r="J49" s="410"/>
      <c r="K49" s="287"/>
    </row>
    <row r="50" spans="2:11" ht="25.5" customHeight="1">
      <c r="B50" s="286"/>
      <c r="C50" s="412" t="s">
        <v>753</v>
      </c>
      <c r="D50" s="412"/>
      <c r="E50" s="412"/>
      <c r="F50" s="412"/>
      <c r="G50" s="412"/>
      <c r="H50" s="412"/>
      <c r="I50" s="412"/>
      <c r="J50" s="412"/>
      <c r="K50" s="287"/>
    </row>
    <row r="51" spans="2:11" ht="5.25" customHeight="1">
      <c r="B51" s="286"/>
      <c r="C51" s="288"/>
      <c r="D51" s="288"/>
      <c r="E51" s="288"/>
      <c r="F51" s="288"/>
      <c r="G51" s="288"/>
      <c r="H51" s="288"/>
      <c r="I51" s="288"/>
      <c r="J51" s="288"/>
      <c r="K51" s="287"/>
    </row>
    <row r="52" spans="2:11" ht="15" customHeight="1">
      <c r="B52" s="286"/>
      <c r="C52" s="410" t="s">
        <v>754</v>
      </c>
      <c r="D52" s="410"/>
      <c r="E52" s="410"/>
      <c r="F52" s="410"/>
      <c r="G52" s="410"/>
      <c r="H52" s="410"/>
      <c r="I52" s="410"/>
      <c r="J52" s="410"/>
      <c r="K52" s="287"/>
    </row>
    <row r="53" spans="2:11" ht="15" customHeight="1">
      <c r="B53" s="286"/>
      <c r="C53" s="410" t="s">
        <v>755</v>
      </c>
      <c r="D53" s="410"/>
      <c r="E53" s="410"/>
      <c r="F53" s="410"/>
      <c r="G53" s="410"/>
      <c r="H53" s="410"/>
      <c r="I53" s="410"/>
      <c r="J53" s="410"/>
      <c r="K53" s="287"/>
    </row>
    <row r="54" spans="2:11" ht="12.75" customHeight="1">
      <c r="B54" s="286"/>
      <c r="C54" s="289"/>
      <c r="D54" s="289"/>
      <c r="E54" s="289"/>
      <c r="F54" s="289"/>
      <c r="G54" s="289"/>
      <c r="H54" s="289"/>
      <c r="I54" s="289"/>
      <c r="J54" s="289"/>
      <c r="K54" s="287"/>
    </row>
    <row r="55" spans="2:11" ht="15" customHeight="1">
      <c r="B55" s="286"/>
      <c r="C55" s="410" t="s">
        <v>756</v>
      </c>
      <c r="D55" s="410"/>
      <c r="E55" s="410"/>
      <c r="F55" s="410"/>
      <c r="G55" s="410"/>
      <c r="H55" s="410"/>
      <c r="I55" s="410"/>
      <c r="J55" s="410"/>
      <c r="K55" s="287"/>
    </row>
    <row r="56" spans="2:11" ht="15" customHeight="1">
      <c r="B56" s="286"/>
      <c r="C56" s="291"/>
      <c r="D56" s="410" t="s">
        <v>757</v>
      </c>
      <c r="E56" s="410"/>
      <c r="F56" s="410"/>
      <c r="G56" s="410"/>
      <c r="H56" s="410"/>
      <c r="I56" s="410"/>
      <c r="J56" s="410"/>
      <c r="K56" s="287"/>
    </row>
    <row r="57" spans="2:11" ht="15" customHeight="1">
      <c r="B57" s="286"/>
      <c r="C57" s="291"/>
      <c r="D57" s="410" t="s">
        <v>758</v>
      </c>
      <c r="E57" s="410"/>
      <c r="F57" s="410"/>
      <c r="G57" s="410"/>
      <c r="H57" s="410"/>
      <c r="I57" s="410"/>
      <c r="J57" s="410"/>
      <c r="K57" s="287"/>
    </row>
    <row r="58" spans="2:11" ht="15" customHeight="1">
      <c r="B58" s="286"/>
      <c r="C58" s="291"/>
      <c r="D58" s="410" t="s">
        <v>759</v>
      </c>
      <c r="E58" s="410"/>
      <c r="F58" s="410"/>
      <c r="G58" s="410"/>
      <c r="H58" s="410"/>
      <c r="I58" s="410"/>
      <c r="J58" s="410"/>
      <c r="K58" s="287"/>
    </row>
    <row r="59" spans="2:11" ht="15" customHeight="1">
      <c r="B59" s="286"/>
      <c r="C59" s="291"/>
      <c r="D59" s="410" t="s">
        <v>760</v>
      </c>
      <c r="E59" s="410"/>
      <c r="F59" s="410"/>
      <c r="G59" s="410"/>
      <c r="H59" s="410"/>
      <c r="I59" s="410"/>
      <c r="J59" s="410"/>
      <c r="K59" s="287"/>
    </row>
    <row r="60" spans="2:11" ht="15" customHeight="1">
      <c r="B60" s="286"/>
      <c r="C60" s="291"/>
      <c r="D60" s="411" t="s">
        <v>761</v>
      </c>
      <c r="E60" s="411"/>
      <c r="F60" s="411"/>
      <c r="G60" s="411"/>
      <c r="H60" s="411"/>
      <c r="I60" s="411"/>
      <c r="J60" s="411"/>
      <c r="K60" s="287"/>
    </row>
    <row r="61" spans="2:11" ht="15" customHeight="1">
      <c r="B61" s="286"/>
      <c r="C61" s="291"/>
      <c r="D61" s="410" t="s">
        <v>762</v>
      </c>
      <c r="E61" s="410"/>
      <c r="F61" s="410"/>
      <c r="G61" s="410"/>
      <c r="H61" s="410"/>
      <c r="I61" s="410"/>
      <c r="J61" s="410"/>
      <c r="K61" s="287"/>
    </row>
    <row r="62" spans="2:11" ht="12.75" customHeight="1">
      <c r="B62" s="286"/>
      <c r="C62" s="291"/>
      <c r="D62" s="291"/>
      <c r="E62" s="294"/>
      <c r="F62" s="291"/>
      <c r="G62" s="291"/>
      <c r="H62" s="291"/>
      <c r="I62" s="291"/>
      <c r="J62" s="291"/>
      <c r="K62" s="287"/>
    </row>
    <row r="63" spans="2:11" ht="15" customHeight="1">
      <c r="B63" s="286"/>
      <c r="C63" s="291"/>
      <c r="D63" s="410" t="s">
        <v>763</v>
      </c>
      <c r="E63" s="410"/>
      <c r="F63" s="410"/>
      <c r="G63" s="410"/>
      <c r="H63" s="410"/>
      <c r="I63" s="410"/>
      <c r="J63" s="410"/>
      <c r="K63" s="287"/>
    </row>
    <row r="64" spans="2:11" ht="15" customHeight="1">
      <c r="B64" s="286"/>
      <c r="C64" s="291"/>
      <c r="D64" s="411" t="s">
        <v>764</v>
      </c>
      <c r="E64" s="411"/>
      <c r="F64" s="411"/>
      <c r="G64" s="411"/>
      <c r="H64" s="411"/>
      <c r="I64" s="411"/>
      <c r="J64" s="411"/>
      <c r="K64" s="287"/>
    </row>
    <row r="65" spans="2:11" ht="15" customHeight="1">
      <c r="B65" s="286"/>
      <c r="C65" s="291"/>
      <c r="D65" s="410" t="s">
        <v>765</v>
      </c>
      <c r="E65" s="410"/>
      <c r="F65" s="410"/>
      <c r="G65" s="410"/>
      <c r="H65" s="410"/>
      <c r="I65" s="410"/>
      <c r="J65" s="410"/>
      <c r="K65" s="287"/>
    </row>
    <row r="66" spans="2:11" ht="15" customHeight="1">
      <c r="B66" s="286"/>
      <c r="C66" s="291"/>
      <c r="D66" s="410" t="s">
        <v>766</v>
      </c>
      <c r="E66" s="410"/>
      <c r="F66" s="410"/>
      <c r="G66" s="410"/>
      <c r="H66" s="410"/>
      <c r="I66" s="410"/>
      <c r="J66" s="410"/>
      <c r="K66" s="287"/>
    </row>
    <row r="67" spans="2:11" ht="15" customHeight="1">
      <c r="B67" s="286"/>
      <c r="C67" s="291"/>
      <c r="D67" s="410" t="s">
        <v>767</v>
      </c>
      <c r="E67" s="410"/>
      <c r="F67" s="410"/>
      <c r="G67" s="410"/>
      <c r="H67" s="410"/>
      <c r="I67" s="410"/>
      <c r="J67" s="410"/>
      <c r="K67" s="287"/>
    </row>
    <row r="68" spans="2:11" ht="15" customHeight="1">
      <c r="B68" s="286"/>
      <c r="C68" s="291"/>
      <c r="D68" s="410" t="s">
        <v>768</v>
      </c>
      <c r="E68" s="410"/>
      <c r="F68" s="410"/>
      <c r="G68" s="410"/>
      <c r="H68" s="410"/>
      <c r="I68" s="410"/>
      <c r="J68" s="410"/>
      <c r="K68" s="287"/>
    </row>
    <row r="69" spans="2:11" ht="12.75" customHeight="1">
      <c r="B69" s="295"/>
      <c r="C69" s="296"/>
      <c r="D69" s="296"/>
      <c r="E69" s="296"/>
      <c r="F69" s="296"/>
      <c r="G69" s="296"/>
      <c r="H69" s="296"/>
      <c r="I69" s="296"/>
      <c r="J69" s="296"/>
      <c r="K69" s="297"/>
    </row>
    <row r="70" spans="2:11" ht="18.75" customHeight="1">
      <c r="B70" s="298"/>
      <c r="C70" s="298"/>
      <c r="D70" s="298"/>
      <c r="E70" s="298"/>
      <c r="F70" s="298"/>
      <c r="G70" s="298"/>
      <c r="H70" s="298"/>
      <c r="I70" s="298"/>
      <c r="J70" s="298"/>
      <c r="K70" s="299"/>
    </row>
    <row r="71" spans="2:11" ht="18.75" customHeight="1">
      <c r="B71" s="299"/>
      <c r="C71" s="299"/>
      <c r="D71" s="299"/>
      <c r="E71" s="299"/>
      <c r="F71" s="299"/>
      <c r="G71" s="299"/>
      <c r="H71" s="299"/>
      <c r="I71" s="299"/>
      <c r="J71" s="299"/>
      <c r="K71" s="299"/>
    </row>
    <row r="72" spans="2:11" ht="7.5" customHeight="1">
      <c r="B72" s="300"/>
      <c r="C72" s="301"/>
      <c r="D72" s="301"/>
      <c r="E72" s="301"/>
      <c r="F72" s="301"/>
      <c r="G72" s="301"/>
      <c r="H72" s="301"/>
      <c r="I72" s="301"/>
      <c r="J72" s="301"/>
      <c r="K72" s="302"/>
    </row>
    <row r="73" spans="2:11" ht="45" customHeight="1">
      <c r="B73" s="303"/>
      <c r="C73" s="409" t="s">
        <v>90</v>
      </c>
      <c r="D73" s="409"/>
      <c r="E73" s="409"/>
      <c r="F73" s="409"/>
      <c r="G73" s="409"/>
      <c r="H73" s="409"/>
      <c r="I73" s="409"/>
      <c r="J73" s="409"/>
      <c r="K73" s="304"/>
    </row>
    <row r="74" spans="2:11" ht="17.25" customHeight="1">
      <c r="B74" s="303"/>
      <c r="C74" s="305" t="s">
        <v>769</v>
      </c>
      <c r="D74" s="305"/>
      <c r="E74" s="305"/>
      <c r="F74" s="305" t="s">
        <v>770</v>
      </c>
      <c r="G74" s="306"/>
      <c r="H74" s="305" t="s">
        <v>118</v>
      </c>
      <c r="I74" s="305" t="s">
        <v>57</v>
      </c>
      <c r="J74" s="305" t="s">
        <v>771</v>
      </c>
      <c r="K74" s="304"/>
    </row>
    <row r="75" spans="2:11" ht="17.25" customHeight="1">
      <c r="B75" s="303"/>
      <c r="C75" s="307" t="s">
        <v>772</v>
      </c>
      <c r="D75" s="307"/>
      <c r="E75" s="307"/>
      <c r="F75" s="308" t="s">
        <v>773</v>
      </c>
      <c r="G75" s="309"/>
      <c r="H75" s="307"/>
      <c r="I75" s="307"/>
      <c r="J75" s="307" t="s">
        <v>774</v>
      </c>
      <c r="K75" s="304"/>
    </row>
    <row r="76" spans="2:11" ht="5.25" customHeight="1">
      <c r="B76" s="303"/>
      <c r="C76" s="310"/>
      <c r="D76" s="310"/>
      <c r="E76" s="310"/>
      <c r="F76" s="310"/>
      <c r="G76" s="311"/>
      <c r="H76" s="310"/>
      <c r="I76" s="310"/>
      <c r="J76" s="310"/>
      <c r="K76" s="304"/>
    </row>
    <row r="77" spans="2:11" ht="15" customHeight="1">
      <c r="B77" s="303"/>
      <c r="C77" s="293" t="s">
        <v>53</v>
      </c>
      <c r="D77" s="310"/>
      <c r="E77" s="310"/>
      <c r="F77" s="312" t="s">
        <v>775</v>
      </c>
      <c r="G77" s="311"/>
      <c r="H77" s="293" t="s">
        <v>776</v>
      </c>
      <c r="I77" s="293" t="s">
        <v>777</v>
      </c>
      <c r="J77" s="293">
        <v>20</v>
      </c>
      <c r="K77" s="304"/>
    </row>
    <row r="78" spans="2:11" ht="15" customHeight="1">
      <c r="B78" s="303"/>
      <c r="C78" s="293" t="s">
        <v>778</v>
      </c>
      <c r="D78" s="293"/>
      <c r="E78" s="293"/>
      <c r="F78" s="312" t="s">
        <v>775</v>
      </c>
      <c r="G78" s="311"/>
      <c r="H78" s="293" t="s">
        <v>779</v>
      </c>
      <c r="I78" s="293" t="s">
        <v>777</v>
      </c>
      <c r="J78" s="293">
        <v>120</v>
      </c>
      <c r="K78" s="304"/>
    </row>
    <row r="79" spans="2:11" ht="15" customHeight="1">
      <c r="B79" s="313"/>
      <c r="C79" s="293" t="s">
        <v>780</v>
      </c>
      <c r="D79" s="293"/>
      <c r="E79" s="293"/>
      <c r="F79" s="312" t="s">
        <v>781</v>
      </c>
      <c r="G79" s="311"/>
      <c r="H79" s="293" t="s">
        <v>782</v>
      </c>
      <c r="I79" s="293" t="s">
        <v>777</v>
      </c>
      <c r="J79" s="293">
        <v>50</v>
      </c>
      <c r="K79" s="304"/>
    </row>
    <row r="80" spans="2:11" ht="15" customHeight="1">
      <c r="B80" s="313"/>
      <c r="C80" s="293" t="s">
        <v>783</v>
      </c>
      <c r="D80" s="293"/>
      <c r="E80" s="293"/>
      <c r="F80" s="312" t="s">
        <v>775</v>
      </c>
      <c r="G80" s="311"/>
      <c r="H80" s="293" t="s">
        <v>784</v>
      </c>
      <c r="I80" s="293" t="s">
        <v>785</v>
      </c>
      <c r="J80" s="293"/>
      <c r="K80" s="304"/>
    </row>
    <row r="81" spans="2:11" ht="15" customHeight="1">
      <c r="B81" s="313"/>
      <c r="C81" s="314" t="s">
        <v>786</v>
      </c>
      <c r="D81" s="314"/>
      <c r="E81" s="314"/>
      <c r="F81" s="315" t="s">
        <v>781</v>
      </c>
      <c r="G81" s="314"/>
      <c r="H81" s="314" t="s">
        <v>787</v>
      </c>
      <c r="I81" s="314" t="s">
        <v>777</v>
      </c>
      <c r="J81" s="314">
        <v>15</v>
      </c>
      <c r="K81" s="304"/>
    </row>
    <row r="82" spans="2:11" ht="15" customHeight="1">
      <c r="B82" s="313"/>
      <c r="C82" s="314" t="s">
        <v>788</v>
      </c>
      <c r="D82" s="314"/>
      <c r="E82" s="314"/>
      <c r="F82" s="315" t="s">
        <v>781</v>
      </c>
      <c r="G82" s="314"/>
      <c r="H82" s="314" t="s">
        <v>789</v>
      </c>
      <c r="I82" s="314" t="s">
        <v>777</v>
      </c>
      <c r="J82" s="314">
        <v>15</v>
      </c>
      <c r="K82" s="304"/>
    </row>
    <row r="83" spans="2:11" ht="15" customHeight="1">
      <c r="B83" s="313"/>
      <c r="C83" s="314" t="s">
        <v>790</v>
      </c>
      <c r="D83" s="314"/>
      <c r="E83" s="314"/>
      <c r="F83" s="315" t="s">
        <v>781</v>
      </c>
      <c r="G83" s="314"/>
      <c r="H83" s="314" t="s">
        <v>791</v>
      </c>
      <c r="I83" s="314" t="s">
        <v>777</v>
      </c>
      <c r="J83" s="314">
        <v>20</v>
      </c>
      <c r="K83" s="304"/>
    </row>
    <row r="84" spans="2:11" ht="15" customHeight="1">
      <c r="B84" s="313"/>
      <c r="C84" s="314" t="s">
        <v>792</v>
      </c>
      <c r="D84" s="314"/>
      <c r="E84" s="314"/>
      <c r="F84" s="315" t="s">
        <v>781</v>
      </c>
      <c r="G84" s="314"/>
      <c r="H84" s="314" t="s">
        <v>793</v>
      </c>
      <c r="I84" s="314" t="s">
        <v>777</v>
      </c>
      <c r="J84" s="314">
        <v>20</v>
      </c>
      <c r="K84" s="304"/>
    </row>
    <row r="85" spans="2:11" ht="15" customHeight="1">
      <c r="B85" s="313"/>
      <c r="C85" s="293" t="s">
        <v>794</v>
      </c>
      <c r="D85" s="293"/>
      <c r="E85" s="293"/>
      <c r="F85" s="312" t="s">
        <v>781</v>
      </c>
      <c r="G85" s="311"/>
      <c r="H85" s="293" t="s">
        <v>795</v>
      </c>
      <c r="I85" s="293" t="s">
        <v>777</v>
      </c>
      <c r="J85" s="293">
        <v>50</v>
      </c>
      <c r="K85" s="304"/>
    </row>
    <row r="86" spans="2:11" ht="15" customHeight="1">
      <c r="B86" s="313"/>
      <c r="C86" s="293" t="s">
        <v>796</v>
      </c>
      <c r="D86" s="293"/>
      <c r="E86" s="293"/>
      <c r="F86" s="312" t="s">
        <v>781</v>
      </c>
      <c r="G86" s="311"/>
      <c r="H86" s="293" t="s">
        <v>797</v>
      </c>
      <c r="I86" s="293" t="s">
        <v>777</v>
      </c>
      <c r="J86" s="293">
        <v>20</v>
      </c>
      <c r="K86" s="304"/>
    </row>
    <row r="87" spans="2:11" ht="15" customHeight="1">
      <c r="B87" s="313"/>
      <c r="C87" s="293" t="s">
        <v>798</v>
      </c>
      <c r="D87" s="293"/>
      <c r="E87" s="293"/>
      <c r="F87" s="312" t="s">
        <v>781</v>
      </c>
      <c r="G87" s="311"/>
      <c r="H87" s="293" t="s">
        <v>799</v>
      </c>
      <c r="I87" s="293" t="s">
        <v>777</v>
      </c>
      <c r="J87" s="293">
        <v>20</v>
      </c>
      <c r="K87" s="304"/>
    </row>
    <row r="88" spans="2:11" ht="15" customHeight="1">
      <c r="B88" s="313"/>
      <c r="C88" s="293" t="s">
        <v>800</v>
      </c>
      <c r="D88" s="293"/>
      <c r="E88" s="293"/>
      <c r="F88" s="312" t="s">
        <v>781</v>
      </c>
      <c r="G88" s="311"/>
      <c r="H88" s="293" t="s">
        <v>801</v>
      </c>
      <c r="I88" s="293" t="s">
        <v>777</v>
      </c>
      <c r="J88" s="293">
        <v>50</v>
      </c>
      <c r="K88" s="304"/>
    </row>
    <row r="89" spans="2:11" ht="15" customHeight="1">
      <c r="B89" s="313"/>
      <c r="C89" s="293" t="s">
        <v>802</v>
      </c>
      <c r="D89" s="293"/>
      <c r="E89" s="293"/>
      <c r="F89" s="312" t="s">
        <v>781</v>
      </c>
      <c r="G89" s="311"/>
      <c r="H89" s="293" t="s">
        <v>802</v>
      </c>
      <c r="I89" s="293" t="s">
        <v>777</v>
      </c>
      <c r="J89" s="293">
        <v>50</v>
      </c>
      <c r="K89" s="304"/>
    </row>
    <row r="90" spans="2:11" ht="15" customHeight="1">
      <c r="B90" s="313"/>
      <c r="C90" s="293" t="s">
        <v>123</v>
      </c>
      <c r="D90" s="293"/>
      <c r="E90" s="293"/>
      <c r="F90" s="312" t="s">
        <v>781</v>
      </c>
      <c r="G90" s="311"/>
      <c r="H90" s="293" t="s">
        <v>803</v>
      </c>
      <c r="I90" s="293" t="s">
        <v>777</v>
      </c>
      <c r="J90" s="293">
        <v>255</v>
      </c>
      <c r="K90" s="304"/>
    </row>
    <row r="91" spans="2:11" ht="15" customHeight="1">
      <c r="B91" s="313"/>
      <c r="C91" s="293" t="s">
        <v>804</v>
      </c>
      <c r="D91" s="293"/>
      <c r="E91" s="293"/>
      <c r="F91" s="312" t="s">
        <v>775</v>
      </c>
      <c r="G91" s="311"/>
      <c r="H91" s="293" t="s">
        <v>805</v>
      </c>
      <c r="I91" s="293" t="s">
        <v>806</v>
      </c>
      <c r="J91" s="293"/>
      <c r="K91" s="304"/>
    </row>
    <row r="92" spans="2:11" ht="15" customHeight="1">
      <c r="B92" s="313"/>
      <c r="C92" s="293" t="s">
        <v>807</v>
      </c>
      <c r="D92" s="293"/>
      <c r="E92" s="293"/>
      <c r="F92" s="312" t="s">
        <v>775</v>
      </c>
      <c r="G92" s="311"/>
      <c r="H92" s="293" t="s">
        <v>808</v>
      </c>
      <c r="I92" s="293" t="s">
        <v>809</v>
      </c>
      <c r="J92" s="293"/>
      <c r="K92" s="304"/>
    </row>
    <row r="93" spans="2:11" ht="15" customHeight="1">
      <c r="B93" s="313"/>
      <c r="C93" s="293" t="s">
        <v>810</v>
      </c>
      <c r="D93" s="293"/>
      <c r="E93" s="293"/>
      <c r="F93" s="312" t="s">
        <v>775</v>
      </c>
      <c r="G93" s="311"/>
      <c r="H93" s="293" t="s">
        <v>810</v>
      </c>
      <c r="I93" s="293" t="s">
        <v>809</v>
      </c>
      <c r="J93" s="293"/>
      <c r="K93" s="304"/>
    </row>
    <row r="94" spans="2:11" ht="15" customHeight="1">
      <c r="B94" s="313"/>
      <c r="C94" s="293" t="s">
        <v>38</v>
      </c>
      <c r="D94" s="293"/>
      <c r="E94" s="293"/>
      <c r="F94" s="312" t="s">
        <v>775</v>
      </c>
      <c r="G94" s="311"/>
      <c r="H94" s="293" t="s">
        <v>811</v>
      </c>
      <c r="I94" s="293" t="s">
        <v>809</v>
      </c>
      <c r="J94" s="293"/>
      <c r="K94" s="304"/>
    </row>
    <row r="95" spans="2:11" ht="15" customHeight="1">
      <c r="B95" s="313"/>
      <c r="C95" s="293" t="s">
        <v>48</v>
      </c>
      <c r="D95" s="293"/>
      <c r="E95" s="293"/>
      <c r="F95" s="312" t="s">
        <v>775</v>
      </c>
      <c r="G95" s="311"/>
      <c r="H95" s="293" t="s">
        <v>812</v>
      </c>
      <c r="I95" s="293" t="s">
        <v>809</v>
      </c>
      <c r="J95" s="293"/>
      <c r="K95" s="304"/>
    </row>
    <row r="96" spans="2:11" ht="15" customHeight="1">
      <c r="B96" s="316"/>
      <c r="C96" s="317"/>
      <c r="D96" s="317"/>
      <c r="E96" s="317"/>
      <c r="F96" s="317"/>
      <c r="G96" s="317"/>
      <c r="H96" s="317"/>
      <c r="I96" s="317"/>
      <c r="J96" s="317"/>
      <c r="K96" s="318"/>
    </row>
    <row r="97" spans="2:11" ht="18.75" customHeight="1">
      <c r="B97" s="319"/>
      <c r="C97" s="320"/>
      <c r="D97" s="320"/>
      <c r="E97" s="320"/>
      <c r="F97" s="320"/>
      <c r="G97" s="320"/>
      <c r="H97" s="320"/>
      <c r="I97" s="320"/>
      <c r="J97" s="320"/>
      <c r="K97" s="319"/>
    </row>
    <row r="98" spans="2:11" ht="18.75" customHeight="1">
      <c r="B98" s="299"/>
      <c r="C98" s="299"/>
      <c r="D98" s="299"/>
      <c r="E98" s="299"/>
      <c r="F98" s="299"/>
      <c r="G98" s="299"/>
      <c r="H98" s="299"/>
      <c r="I98" s="299"/>
      <c r="J98" s="299"/>
      <c r="K98" s="299"/>
    </row>
    <row r="99" spans="2:11" ht="7.5" customHeight="1">
      <c r="B99" s="300"/>
      <c r="C99" s="301"/>
      <c r="D99" s="301"/>
      <c r="E99" s="301"/>
      <c r="F99" s="301"/>
      <c r="G99" s="301"/>
      <c r="H99" s="301"/>
      <c r="I99" s="301"/>
      <c r="J99" s="301"/>
      <c r="K99" s="302"/>
    </row>
    <row r="100" spans="2:11" ht="45" customHeight="1">
      <c r="B100" s="303"/>
      <c r="C100" s="409" t="s">
        <v>813</v>
      </c>
      <c r="D100" s="409"/>
      <c r="E100" s="409"/>
      <c r="F100" s="409"/>
      <c r="G100" s="409"/>
      <c r="H100" s="409"/>
      <c r="I100" s="409"/>
      <c r="J100" s="409"/>
      <c r="K100" s="304"/>
    </row>
    <row r="101" spans="2:11" ht="17.25" customHeight="1">
      <c r="B101" s="303"/>
      <c r="C101" s="305" t="s">
        <v>769</v>
      </c>
      <c r="D101" s="305"/>
      <c r="E101" s="305"/>
      <c r="F101" s="305" t="s">
        <v>770</v>
      </c>
      <c r="G101" s="306"/>
      <c r="H101" s="305" t="s">
        <v>118</v>
      </c>
      <c r="I101" s="305" t="s">
        <v>57</v>
      </c>
      <c r="J101" s="305" t="s">
        <v>771</v>
      </c>
      <c r="K101" s="304"/>
    </row>
    <row r="102" spans="2:11" ht="17.25" customHeight="1">
      <c r="B102" s="303"/>
      <c r="C102" s="307" t="s">
        <v>772</v>
      </c>
      <c r="D102" s="307"/>
      <c r="E102" s="307"/>
      <c r="F102" s="308" t="s">
        <v>773</v>
      </c>
      <c r="G102" s="309"/>
      <c r="H102" s="307"/>
      <c r="I102" s="307"/>
      <c r="J102" s="307" t="s">
        <v>774</v>
      </c>
      <c r="K102" s="304"/>
    </row>
    <row r="103" spans="2:11" ht="5.25" customHeight="1">
      <c r="B103" s="303"/>
      <c r="C103" s="305"/>
      <c r="D103" s="305"/>
      <c r="E103" s="305"/>
      <c r="F103" s="305"/>
      <c r="G103" s="321"/>
      <c r="H103" s="305"/>
      <c r="I103" s="305"/>
      <c r="J103" s="305"/>
      <c r="K103" s="304"/>
    </row>
    <row r="104" spans="2:11" ht="15" customHeight="1">
      <c r="B104" s="303"/>
      <c r="C104" s="293" t="s">
        <v>53</v>
      </c>
      <c r="D104" s="310"/>
      <c r="E104" s="310"/>
      <c r="F104" s="312" t="s">
        <v>775</v>
      </c>
      <c r="G104" s="321"/>
      <c r="H104" s="293" t="s">
        <v>814</v>
      </c>
      <c r="I104" s="293" t="s">
        <v>777</v>
      </c>
      <c r="J104" s="293">
        <v>20</v>
      </c>
      <c r="K104" s="304"/>
    </row>
    <row r="105" spans="2:11" ht="15" customHeight="1">
      <c r="B105" s="303"/>
      <c r="C105" s="293" t="s">
        <v>778</v>
      </c>
      <c r="D105" s="293"/>
      <c r="E105" s="293"/>
      <c r="F105" s="312" t="s">
        <v>775</v>
      </c>
      <c r="G105" s="293"/>
      <c r="H105" s="293" t="s">
        <v>814</v>
      </c>
      <c r="I105" s="293" t="s">
        <v>777</v>
      </c>
      <c r="J105" s="293">
        <v>120</v>
      </c>
      <c r="K105" s="304"/>
    </row>
    <row r="106" spans="2:11" ht="15" customHeight="1">
      <c r="B106" s="313"/>
      <c r="C106" s="293" t="s">
        <v>780</v>
      </c>
      <c r="D106" s="293"/>
      <c r="E106" s="293"/>
      <c r="F106" s="312" t="s">
        <v>781</v>
      </c>
      <c r="G106" s="293"/>
      <c r="H106" s="293" t="s">
        <v>814</v>
      </c>
      <c r="I106" s="293" t="s">
        <v>777</v>
      </c>
      <c r="J106" s="293">
        <v>50</v>
      </c>
      <c r="K106" s="304"/>
    </row>
    <row r="107" spans="2:11" ht="15" customHeight="1">
      <c r="B107" s="313"/>
      <c r="C107" s="293" t="s">
        <v>783</v>
      </c>
      <c r="D107" s="293"/>
      <c r="E107" s="293"/>
      <c r="F107" s="312" t="s">
        <v>775</v>
      </c>
      <c r="G107" s="293"/>
      <c r="H107" s="293" t="s">
        <v>814</v>
      </c>
      <c r="I107" s="293" t="s">
        <v>785</v>
      </c>
      <c r="J107" s="293"/>
      <c r="K107" s="304"/>
    </row>
    <row r="108" spans="2:11" ht="15" customHeight="1">
      <c r="B108" s="313"/>
      <c r="C108" s="293" t="s">
        <v>794</v>
      </c>
      <c r="D108" s="293"/>
      <c r="E108" s="293"/>
      <c r="F108" s="312" t="s">
        <v>781</v>
      </c>
      <c r="G108" s="293"/>
      <c r="H108" s="293" t="s">
        <v>814</v>
      </c>
      <c r="I108" s="293" t="s">
        <v>777</v>
      </c>
      <c r="J108" s="293">
        <v>50</v>
      </c>
      <c r="K108" s="304"/>
    </row>
    <row r="109" spans="2:11" ht="15" customHeight="1">
      <c r="B109" s="313"/>
      <c r="C109" s="293" t="s">
        <v>802</v>
      </c>
      <c r="D109" s="293"/>
      <c r="E109" s="293"/>
      <c r="F109" s="312" t="s">
        <v>781</v>
      </c>
      <c r="G109" s="293"/>
      <c r="H109" s="293" t="s">
        <v>814</v>
      </c>
      <c r="I109" s="293" t="s">
        <v>777</v>
      </c>
      <c r="J109" s="293">
        <v>50</v>
      </c>
      <c r="K109" s="304"/>
    </row>
    <row r="110" spans="2:11" ht="15" customHeight="1">
      <c r="B110" s="313"/>
      <c r="C110" s="293" t="s">
        <v>800</v>
      </c>
      <c r="D110" s="293"/>
      <c r="E110" s="293"/>
      <c r="F110" s="312" t="s">
        <v>781</v>
      </c>
      <c r="G110" s="293"/>
      <c r="H110" s="293" t="s">
        <v>814</v>
      </c>
      <c r="I110" s="293" t="s">
        <v>777</v>
      </c>
      <c r="J110" s="293">
        <v>50</v>
      </c>
      <c r="K110" s="304"/>
    </row>
    <row r="111" spans="2:11" ht="15" customHeight="1">
      <c r="B111" s="313"/>
      <c r="C111" s="293" t="s">
        <v>53</v>
      </c>
      <c r="D111" s="293"/>
      <c r="E111" s="293"/>
      <c r="F111" s="312" t="s">
        <v>775</v>
      </c>
      <c r="G111" s="293"/>
      <c r="H111" s="293" t="s">
        <v>815</v>
      </c>
      <c r="I111" s="293" t="s">
        <v>777</v>
      </c>
      <c r="J111" s="293">
        <v>20</v>
      </c>
      <c r="K111" s="304"/>
    </row>
    <row r="112" spans="2:11" ht="15" customHeight="1">
      <c r="B112" s="313"/>
      <c r="C112" s="293" t="s">
        <v>816</v>
      </c>
      <c r="D112" s="293"/>
      <c r="E112" s="293"/>
      <c r="F112" s="312" t="s">
        <v>775</v>
      </c>
      <c r="G112" s="293"/>
      <c r="H112" s="293" t="s">
        <v>817</v>
      </c>
      <c r="I112" s="293" t="s">
        <v>777</v>
      </c>
      <c r="J112" s="293">
        <v>120</v>
      </c>
      <c r="K112" s="304"/>
    </row>
    <row r="113" spans="2:11" ht="15" customHeight="1">
      <c r="B113" s="313"/>
      <c r="C113" s="293" t="s">
        <v>38</v>
      </c>
      <c r="D113" s="293"/>
      <c r="E113" s="293"/>
      <c r="F113" s="312" t="s">
        <v>775</v>
      </c>
      <c r="G113" s="293"/>
      <c r="H113" s="293" t="s">
        <v>818</v>
      </c>
      <c r="I113" s="293" t="s">
        <v>809</v>
      </c>
      <c r="J113" s="293"/>
      <c r="K113" s="304"/>
    </row>
    <row r="114" spans="2:11" ht="15" customHeight="1">
      <c r="B114" s="313"/>
      <c r="C114" s="293" t="s">
        <v>48</v>
      </c>
      <c r="D114" s="293"/>
      <c r="E114" s="293"/>
      <c r="F114" s="312" t="s">
        <v>775</v>
      </c>
      <c r="G114" s="293"/>
      <c r="H114" s="293" t="s">
        <v>819</v>
      </c>
      <c r="I114" s="293" t="s">
        <v>809</v>
      </c>
      <c r="J114" s="293"/>
      <c r="K114" s="304"/>
    </row>
    <row r="115" spans="2:11" ht="15" customHeight="1">
      <c r="B115" s="313"/>
      <c r="C115" s="293" t="s">
        <v>57</v>
      </c>
      <c r="D115" s="293"/>
      <c r="E115" s="293"/>
      <c r="F115" s="312" t="s">
        <v>775</v>
      </c>
      <c r="G115" s="293"/>
      <c r="H115" s="293" t="s">
        <v>820</v>
      </c>
      <c r="I115" s="293" t="s">
        <v>821</v>
      </c>
      <c r="J115" s="293"/>
      <c r="K115" s="304"/>
    </row>
    <row r="116" spans="2:11" ht="15" customHeight="1">
      <c r="B116" s="316"/>
      <c r="C116" s="322"/>
      <c r="D116" s="322"/>
      <c r="E116" s="322"/>
      <c r="F116" s="322"/>
      <c r="G116" s="322"/>
      <c r="H116" s="322"/>
      <c r="I116" s="322"/>
      <c r="J116" s="322"/>
      <c r="K116" s="318"/>
    </row>
    <row r="117" spans="2:11" ht="18.75" customHeight="1">
      <c r="B117" s="323"/>
      <c r="C117" s="289"/>
      <c r="D117" s="289"/>
      <c r="E117" s="289"/>
      <c r="F117" s="324"/>
      <c r="G117" s="289"/>
      <c r="H117" s="289"/>
      <c r="I117" s="289"/>
      <c r="J117" s="289"/>
      <c r="K117" s="323"/>
    </row>
    <row r="118" spans="2:11" ht="18.75" customHeight="1">
      <c r="B118" s="299"/>
      <c r="C118" s="299"/>
      <c r="D118" s="299"/>
      <c r="E118" s="299"/>
      <c r="F118" s="299"/>
      <c r="G118" s="299"/>
      <c r="H118" s="299"/>
      <c r="I118" s="299"/>
      <c r="J118" s="299"/>
      <c r="K118" s="299"/>
    </row>
    <row r="119" spans="2:11" ht="7.5" customHeight="1">
      <c r="B119" s="325"/>
      <c r="C119" s="326"/>
      <c r="D119" s="326"/>
      <c r="E119" s="326"/>
      <c r="F119" s="326"/>
      <c r="G119" s="326"/>
      <c r="H119" s="326"/>
      <c r="I119" s="326"/>
      <c r="J119" s="326"/>
      <c r="K119" s="327"/>
    </row>
    <row r="120" spans="2:11" ht="45" customHeight="1">
      <c r="B120" s="328"/>
      <c r="C120" s="408" t="s">
        <v>822</v>
      </c>
      <c r="D120" s="408"/>
      <c r="E120" s="408"/>
      <c r="F120" s="408"/>
      <c r="G120" s="408"/>
      <c r="H120" s="408"/>
      <c r="I120" s="408"/>
      <c r="J120" s="408"/>
      <c r="K120" s="329"/>
    </row>
    <row r="121" spans="2:11" ht="17.25" customHeight="1">
      <c r="B121" s="330"/>
      <c r="C121" s="305" t="s">
        <v>769</v>
      </c>
      <c r="D121" s="305"/>
      <c r="E121" s="305"/>
      <c r="F121" s="305" t="s">
        <v>770</v>
      </c>
      <c r="G121" s="306"/>
      <c r="H121" s="305" t="s">
        <v>118</v>
      </c>
      <c r="I121" s="305" t="s">
        <v>57</v>
      </c>
      <c r="J121" s="305" t="s">
        <v>771</v>
      </c>
      <c r="K121" s="331"/>
    </row>
    <row r="122" spans="2:11" ht="17.25" customHeight="1">
      <c r="B122" s="330"/>
      <c r="C122" s="307" t="s">
        <v>772</v>
      </c>
      <c r="D122" s="307"/>
      <c r="E122" s="307"/>
      <c r="F122" s="308" t="s">
        <v>773</v>
      </c>
      <c r="G122" s="309"/>
      <c r="H122" s="307"/>
      <c r="I122" s="307"/>
      <c r="J122" s="307" t="s">
        <v>774</v>
      </c>
      <c r="K122" s="331"/>
    </row>
    <row r="123" spans="2:11" ht="5.25" customHeight="1">
      <c r="B123" s="332"/>
      <c r="C123" s="310"/>
      <c r="D123" s="310"/>
      <c r="E123" s="310"/>
      <c r="F123" s="310"/>
      <c r="G123" s="293"/>
      <c r="H123" s="310"/>
      <c r="I123" s="310"/>
      <c r="J123" s="310"/>
      <c r="K123" s="333"/>
    </row>
    <row r="124" spans="2:11" ht="15" customHeight="1">
      <c r="B124" s="332"/>
      <c r="C124" s="293" t="s">
        <v>778</v>
      </c>
      <c r="D124" s="310"/>
      <c r="E124" s="310"/>
      <c r="F124" s="312" t="s">
        <v>775</v>
      </c>
      <c r="G124" s="293"/>
      <c r="H124" s="293" t="s">
        <v>814</v>
      </c>
      <c r="I124" s="293" t="s">
        <v>777</v>
      </c>
      <c r="J124" s="293">
        <v>120</v>
      </c>
      <c r="K124" s="334"/>
    </row>
    <row r="125" spans="2:11" ht="15" customHeight="1">
      <c r="B125" s="332"/>
      <c r="C125" s="293" t="s">
        <v>823</v>
      </c>
      <c r="D125" s="293"/>
      <c r="E125" s="293"/>
      <c r="F125" s="312" t="s">
        <v>775</v>
      </c>
      <c r="G125" s="293"/>
      <c r="H125" s="293" t="s">
        <v>824</v>
      </c>
      <c r="I125" s="293" t="s">
        <v>777</v>
      </c>
      <c r="J125" s="293" t="s">
        <v>825</v>
      </c>
      <c r="K125" s="334"/>
    </row>
    <row r="126" spans="2:11" ht="15" customHeight="1">
      <c r="B126" s="332"/>
      <c r="C126" s="293" t="s">
        <v>724</v>
      </c>
      <c r="D126" s="293"/>
      <c r="E126" s="293"/>
      <c r="F126" s="312" t="s">
        <v>775</v>
      </c>
      <c r="G126" s="293"/>
      <c r="H126" s="293" t="s">
        <v>826</v>
      </c>
      <c r="I126" s="293" t="s">
        <v>777</v>
      </c>
      <c r="J126" s="293" t="s">
        <v>825</v>
      </c>
      <c r="K126" s="334"/>
    </row>
    <row r="127" spans="2:11" ht="15" customHeight="1">
      <c r="B127" s="332"/>
      <c r="C127" s="293" t="s">
        <v>786</v>
      </c>
      <c r="D127" s="293"/>
      <c r="E127" s="293"/>
      <c r="F127" s="312" t="s">
        <v>781</v>
      </c>
      <c r="G127" s="293"/>
      <c r="H127" s="293" t="s">
        <v>787</v>
      </c>
      <c r="I127" s="293" t="s">
        <v>777</v>
      </c>
      <c r="J127" s="293">
        <v>15</v>
      </c>
      <c r="K127" s="334"/>
    </row>
    <row r="128" spans="2:11" ht="15" customHeight="1">
      <c r="B128" s="332"/>
      <c r="C128" s="314" t="s">
        <v>788</v>
      </c>
      <c r="D128" s="314"/>
      <c r="E128" s="314"/>
      <c r="F128" s="315" t="s">
        <v>781</v>
      </c>
      <c r="G128" s="314"/>
      <c r="H128" s="314" t="s">
        <v>789</v>
      </c>
      <c r="I128" s="314" t="s">
        <v>777</v>
      </c>
      <c r="J128" s="314">
        <v>15</v>
      </c>
      <c r="K128" s="334"/>
    </row>
    <row r="129" spans="2:11" ht="15" customHeight="1">
      <c r="B129" s="332"/>
      <c r="C129" s="314" t="s">
        <v>790</v>
      </c>
      <c r="D129" s="314"/>
      <c r="E129" s="314"/>
      <c r="F129" s="315" t="s">
        <v>781</v>
      </c>
      <c r="G129" s="314"/>
      <c r="H129" s="314" t="s">
        <v>791</v>
      </c>
      <c r="I129" s="314" t="s">
        <v>777</v>
      </c>
      <c r="J129" s="314">
        <v>20</v>
      </c>
      <c r="K129" s="334"/>
    </row>
    <row r="130" spans="2:11" ht="15" customHeight="1">
      <c r="B130" s="332"/>
      <c r="C130" s="314" t="s">
        <v>792</v>
      </c>
      <c r="D130" s="314"/>
      <c r="E130" s="314"/>
      <c r="F130" s="315" t="s">
        <v>781</v>
      </c>
      <c r="G130" s="314"/>
      <c r="H130" s="314" t="s">
        <v>793</v>
      </c>
      <c r="I130" s="314" t="s">
        <v>777</v>
      </c>
      <c r="J130" s="314">
        <v>20</v>
      </c>
      <c r="K130" s="334"/>
    </row>
    <row r="131" spans="2:11" ht="15" customHeight="1">
      <c r="B131" s="332"/>
      <c r="C131" s="293" t="s">
        <v>780</v>
      </c>
      <c r="D131" s="293"/>
      <c r="E131" s="293"/>
      <c r="F131" s="312" t="s">
        <v>781</v>
      </c>
      <c r="G131" s="293"/>
      <c r="H131" s="293" t="s">
        <v>814</v>
      </c>
      <c r="I131" s="293" t="s">
        <v>777</v>
      </c>
      <c r="J131" s="293">
        <v>50</v>
      </c>
      <c r="K131" s="334"/>
    </row>
    <row r="132" spans="2:11" ht="15" customHeight="1">
      <c r="B132" s="332"/>
      <c r="C132" s="293" t="s">
        <v>794</v>
      </c>
      <c r="D132" s="293"/>
      <c r="E132" s="293"/>
      <c r="F132" s="312" t="s">
        <v>781</v>
      </c>
      <c r="G132" s="293"/>
      <c r="H132" s="293" t="s">
        <v>814</v>
      </c>
      <c r="I132" s="293" t="s">
        <v>777</v>
      </c>
      <c r="J132" s="293">
        <v>50</v>
      </c>
      <c r="K132" s="334"/>
    </row>
    <row r="133" spans="2:11" ht="15" customHeight="1">
      <c r="B133" s="332"/>
      <c r="C133" s="293" t="s">
        <v>800</v>
      </c>
      <c r="D133" s="293"/>
      <c r="E133" s="293"/>
      <c r="F133" s="312" t="s">
        <v>781</v>
      </c>
      <c r="G133" s="293"/>
      <c r="H133" s="293" t="s">
        <v>814</v>
      </c>
      <c r="I133" s="293" t="s">
        <v>777</v>
      </c>
      <c r="J133" s="293">
        <v>50</v>
      </c>
      <c r="K133" s="334"/>
    </row>
    <row r="134" spans="2:11" ht="15" customHeight="1">
      <c r="B134" s="332"/>
      <c r="C134" s="293" t="s">
        <v>802</v>
      </c>
      <c r="D134" s="293"/>
      <c r="E134" s="293"/>
      <c r="F134" s="312" t="s">
        <v>781</v>
      </c>
      <c r="G134" s="293"/>
      <c r="H134" s="293" t="s">
        <v>814</v>
      </c>
      <c r="I134" s="293" t="s">
        <v>777</v>
      </c>
      <c r="J134" s="293">
        <v>50</v>
      </c>
      <c r="K134" s="334"/>
    </row>
    <row r="135" spans="2:11" ht="15" customHeight="1">
      <c r="B135" s="332"/>
      <c r="C135" s="293" t="s">
        <v>123</v>
      </c>
      <c r="D135" s="293"/>
      <c r="E135" s="293"/>
      <c r="F135" s="312" t="s">
        <v>781</v>
      </c>
      <c r="G135" s="293"/>
      <c r="H135" s="293" t="s">
        <v>827</v>
      </c>
      <c r="I135" s="293" t="s">
        <v>777</v>
      </c>
      <c r="J135" s="293">
        <v>255</v>
      </c>
      <c r="K135" s="334"/>
    </row>
    <row r="136" spans="2:11" ht="15" customHeight="1">
      <c r="B136" s="332"/>
      <c r="C136" s="293" t="s">
        <v>804</v>
      </c>
      <c r="D136" s="293"/>
      <c r="E136" s="293"/>
      <c r="F136" s="312" t="s">
        <v>775</v>
      </c>
      <c r="G136" s="293"/>
      <c r="H136" s="293" t="s">
        <v>828</v>
      </c>
      <c r="I136" s="293" t="s">
        <v>806</v>
      </c>
      <c r="J136" s="293"/>
      <c r="K136" s="334"/>
    </row>
    <row r="137" spans="2:11" ht="15" customHeight="1">
      <c r="B137" s="332"/>
      <c r="C137" s="293" t="s">
        <v>807</v>
      </c>
      <c r="D137" s="293"/>
      <c r="E137" s="293"/>
      <c r="F137" s="312" t="s">
        <v>775</v>
      </c>
      <c r="G137" s="293"/>
      <c r="H137" s="293" t="s">
        <v>829</v>
      </c>
      <c r="I137" s="293" t="s">
        <v>809</v>
      </c>
      <c r="J137" s="293"/>
      <c r="K137" s="334"/>
    </row>
    <row r="138" spans="2:11" ht="15" customHeight="1">
      <c r="B138" s="332"/>
      <c r="C138" s="293" t="s">
        <v>810</v>
      </c>
      <c r="D138" s="293"/>
      <c r="E138" s="293"/>
      <c r="F138" s="312" t="s">
        <v>775</v>
      </c>
      <c r="G138" s="293"/>
      <c r="H138" s="293" t="s">
        <v>810</v>
      </c>
      <c r="I138" s="293" t="s">
        <v>809</v>
      </c>
      <c r="J138" s="293"/>
      <c r="K138" s="334"/>
    </row>
    <row r="139" spans="2:11" ht="15" customHeight="1">
      <c r="B139" s="332"/>
      <c r="C139" s="293" t="s">
        <v>38</v>
      </c>
      <c r="D139" s="293"/>
      <c r="E139" s="293"/>
      <c r="F139" s="312" t="s">
        <v>775</v>
      </c>
      <c r="G139" s="293"/>
      <c r="H139" s="293" t="s">
        <v>830</v>
      </c>
      <c r="I139" s="293" t="s">
        <v>809</v>
      </c>
      <c r="J139" s="293"/>
      <c r="K139" s="334"/>
    </row>
    <row r="140" spans="2:11" ht="15" customHeight="1">
      <c r="B140" s="332"/>
      <c r="C140" s="293" t="s">
        <v>831</v>
      </c>
      <c r="D140" s="293"/>
      <c r="E140" s="293"/>
      <c r="F140" s="312" t="s">
        <v>775</v>
      </c>
      <c r="G140" s="293"/>
      <c r="H140" s="293" t="s">
        <v>832</v>
      </c>
      <c r="I140" s="293" t="s">
        <v>809</v>
      </c>
      <c r="J140" s="293"/>
      <c r="K140" s="334"/>
    </row>
    <row r="141" spans="2:11" ht="15" customHeight="1">
      <c r="B141" s="335"/>
      <c r="C141" s="336"/>
      <c r="D141" s="336"/>
      <c r="E141" s="336"/>
      <c r="F141" s="336"/>
      <c r="G141" s="336"/>
      <c r="H141" s="336"/>
      <c r="I141" s="336"/>
      <c r="J141" s="336"/>
      <c r="K141" s="337"/>
    </row>
    <row r="142" spans="2:11" ht="18.75" customHeight="1">
      <c r="B142" s="289"/>
      <c r="C142" s="289"/>
      <c r="D142" s="289"/>
      <c r="E142" s="289"/>
      <c r="F142" s="324"/>
      <c r="G142" s="289"/>
      <c r="H142" s="289"/>
      <c r="I142" s="289"/>
      <c r="J142" s="289"/>
      <c r="K142" s="289"/>
    </row>
    <row r="143" spans="2:11" ht="18.75" customHeight="1">
      <c r="B143" s="299"/>
      <c r="C143" s="299"/>
      <c r="D143" s="299"/>
      <c r="E143" s="299"/>
      <c r="F143" s="299"/>
      <c r="G143" s="299"/>
      <c r="H143" s="299"/>
      <c r="I143" s="299"/>
      <c r="J143" s="299"/>
      <c r="K143" s="299"/>
    </row>
    <row r="144" spans="2:11" ht="7.5" customHeight="1">
      <c r="B144" s="300"/>
      <c r="C144" s="301"/>
      <c r="D144" s="301"/>
      <c r="E144" s="301"/>
      <c r="F144" s="301"/>
      <c r="G144" s="301"/>
      <c r="H144" s="301"/>
      <c r="I144" s="301"/>
      <c r="J144" s="301"/>
      <c r="K144" s="302"/>
    </row>
    <row r="145" spans="2:11" ht="45" customHeight="1">
      <c r="B145" s="303"/>
      <c r="C145" s="409" t="s">
        <v>833</v>
      </c>
      <c r="D145" s="409"/>
      <c r="E145" s="409"/>
      <c r="F145" s="409"/>
      <c r="G145" s="409"/>
      <c r="H145" s="409"/>
      <c r="I145" s="409"/>
      <c r="J145" s="409"/>
      <c r="K145" s="304"/>
    </row>
    <row r="146" spans="2:11" ht="17.25" customHeight="1">
      <c r="B146" s="303"/>
      <c r="C146" s="305" t="s">
        <v>769</v>
      </c>
      <c r="D146" s="305"/>
      <c r="E146" s="305"/>
      <c r="F146" s="305" t="s">
        <v>770</v>
      </c>
      <c r="G146" s="306"/>
      <c r="H146" s="305" t="s">
        <v>118</v>
      </c>
      <c r="I146" s="305" t="s">
        <v>57</v>
      </c>
      <c r="J146" s="305" t="s">
        <v>771</v>
      </c>
      <c r="K146" s="304"/>
    </row>
    <row r="147" spans="2:11" ht="17.25" customHeight="1">
      <c r="B147" s="303"/>
      <c r="C147" s="307" t="s">
        <v>772</v>
      </c>
      <c r="D147" s="307"/>
      <c r="E147" s="307"/>
      <c r="F147" s="308" t="s">
        <v>773</v>
      </c>
      <c r="G147" s="309"/>
      <c r="H147" s="307"/>
      <c r="I147" s="307"/>
      <c r="J147" s="307" t="s">
        <v>774</v>
      </c>
      <c r="K147" s="304"/>
    </row>
    <row r="148" spans="2:11" ht="5.25" customHeight="1">
      <c r="B148" s="313"/>
      <c r="C148" s="310"/>
      <c r="D148" s="310"/>
      <c r="E148" s="310"/>
      <c r="F148" s="310"/>
      <c r="G148" s="311"/>
      <c r="H148" s="310"/>
      <c r="I148" s="310"/>
      <c r="J148" s="310"/>
      <c r="K148" s="334"/>
    </row>
    <row r="149" spans="2:11" ht="15" customHeight="1">
      <c r="B149" s="313"/>
      <c r="C149" s="338" t="s">
        <v>778</v>
      </c>
      <c r="D149" s="293"/>
      <c r="E149" s="293"/>
      <c r="F149" s="339" t="s">
        <v>775</v>
      </c>
      <c r="G149" s="293"/>
      <c r="H149" s="338" t="s">
        <v>814</v>
      </c>
      <c r="I149" s="338" t="s">
        <v>777</v>
      </c>
      <c r="J149" s="338">
        <v>120</v>
      </c>
      <c r="K149" s="334"/>
    </row>
    <row r="150" spans="2:11" ht="15" customHeight="1">
      <c r="B150" s="313"/>
      <c r="C150" s="338" t="s">
        <v>823</v>
      </c>
      <c r="D150" s="293"/>
      <c r="E150" s="293"/>
      <c r="F150" s="339" t="s">
        <v>775</v>
      </c>
      <c r="G150" s="293"/>
      <c r="H150" s="338" t="s">
        <v>834</v>
      </c>
      <c r="I150" s="338" t="s">
        <v>777</v>
      </c>
      <c r="J150" s="338" t="s">
        <v>825</v>
      </c>
      <c r="K150" s="334"/>
    </row>
    <row r="151" spans="2:11" ht="15" customHeight="1">
      <c r="B151" s="313"/>
      <c r="C151" s="338" t="s">
        <v>724</v>
      </c>
      <c r="D151" s="293"/>
      <c r="E151" s="293"/>
      <c r="F151" s="339" t="s">
        <v>775</v>
      </c>
      <c r="G151" s="293"/>
      <c r="H151" s="338" t="s">
        <v>835</v>
      </c>
      <c r="I151" s="338" t="s">
        <v>777</v>
      </c>
      <c r="J151" s="338" t="s">
        <v>825</v>
      </c>
      <c r="K151" s="334"/>
    </row>
    <row r="152" spans="2:11" ht="15" customHeight="1">
      <c r="B152" s="313"/>
      <c r="C152" s="338" t="s">
        <v>780</v>
      </c>
      <c r="D152" s="293"/>
      <c r="E152" s="293"/>
      <c r="F152" s="339" t="s">
        <v>781</v>
      </c>
      <c r="G152" s="293"/>
      <c r="H152" s="338" t="s">
        <v>814</v>
      </c>
      <c r="I152" s="338" t="s">
        <v>777</v>
      </c>
      <c r="J152" s="338">
        <v>50</v>
      </c>
      <c r="K152" s="334"/>
    </row>
    <row r="153" spans="2:11" ht="15" customHeight="1">
      <c r="B153" s="313"/>
      <c r="C153" s="338" t="s">
        <v>783</v>
      </c>
      <c r="D153" s="293"/>
      <c r="E153" s="293"/>
      <c r="F153" s="339" t="s">
        <v>775</v>
      </c>
      <c r="G153" s="293"/>
      <c r="H153" s="338" t="s">
        <v>814</v>
      </c>
      <c r="I153" s="338" t="s">
        <v>785</v>
      </c>
      <c r="J153" s="338"/>
      <c r="K153" s="334"/>
    </row>
    <row r="154" spans="2:11" ht="15" customHeight="1">
      <c r="B154" s="313"/>
      <c r="C154" s="338" t="s">
        <v>794</v>
      </c>
      <c r="D154" s="293"/>
      <c r="E154" s="293"/>
      <c r="F154" s="339" t="s">
        <v>781</v>
      </c>
      <c r="G154" s="293"/>
      <c r="H154" s="338" t="s">
        <v>814</v>
      </c>
      <c r="I154" s="338" t="s">
        <v>777</v>
      </c>
      <c r="J154" s="338">
        <v>50</v>
      </c>
      <c r="K154" s="334"/>
    </row>
    <row r="155" spans="2:11" ht="15" customHeight="1">
      <c r="B155" s="313"/>
      <c r="C155" s="338" t="s">
        <v>802</v>
      </c>
      <c r="D155" s="293"/>
      <c r="E155" s="293"/>
      <c r="F155" s="339" t="s">
        <v>781</v>
      </c>
      <c r="G155" s="293"/>
      <c r="H155" s="338" t="s">
        <v>814</v>
      </c>
      <c r="I155" s="338" t="s">
        <v>777</v>
      </c>
      <c r="J155" s="338">
        <v>50</v>
      </c>
      <c r="K155" s="334"/>
    </row>
    <row r="156" spans="2:11" ht="15" customHeight="1">
      <c r="B156" s="313"/>
      <c r="C156" s="338" t="s">
        <v>800</v>
      </c>
      <c r="D156" s="293"/>
      <c r="E156" s="293"/>
      <c r="F156" s="339" t="s">
        <v>781</v>
      </c>
      <c r="G156" s="293"/>
      <c r="H156" s="338" t="s">
        <v>814</v>
      </c>
      <c r="I156" s="338" t="s">
        <v>777</v>
      </c>
      <c r="J156" s="338">
        <v>50</v>
      </c>
      <c r="K156" s="334"/>
    </row>
    <row r="157" spans="2:11" ht="15" customHeight="1">
      <c r="B157" s="313"/>
      <c r="C157" s="338" t="s">
        <v>98</v>
      </c>
      <c r="D157" s="293"/>
      <c r="E157" s="293"/>
      <c r="F157" s="339" t="s">
        <v>775</v>
      </c>
      <c r="G157" s="293"/>
      <c r="H157" s="338" t="s">
        <v>836</v>
      </c>
      <c r="I157" s="338" t="s">
        <v>777</v>
      </c>
      <c r="J157" s="338" t="s">
        <v>837</v>
      </c>
      <c r="K157" s="334"/>
    </row>
    <row r="158" spans="2:11" ht="15" customHeight="1">
      <c r="B158" s="313"/>
      <c r="C158" s="338" t="s">
        <v>838</v>
      </c>
      <c r="D158" s="293"/>
      <c r="E158" s="293"/>
      <c r="F158" s="339" t="s">
        <v>775</v>
      </c>
      <c r="G158" s="293"/>
      <c r="H158" s="338" t="s">
        <v>839</v>
      </c>
      <c r="I158" s="338" t="s">
        <v>809</v>
      </c>
      <c r="J158" s="338"/>
      <c r="K158" s="334"/>
    </row>
    <row r="159" spans="2:11" ht="15" customHeight="1">
      <c r="B159" s="340"/>
      <c r="C159" s="322"/>
      <c r="D159" s="322"/>
      <c r="E159" s="322"/>
      <c r="F159" s="322"/>
      <c r="G159" s="322"/>
      <c r="H159" s="322"/>
      <c r="I159" s="322"/>
      <c r="J159" s="322"/>
      <c r="K159" s="341"/>
    </row>
    <row r="160" spans="2:11" ht="18.75" customHeight="1">
      <c r="B160" s="289"/>
      <c r="C160" s="293"/>
      <c r="D160" s="293"/>
      <c r="E160" s="293"/>
      <c r="F160" s="312"/>
      <c r="G160" s="293"/>
      <c r="H160" s="293"/>
      <c r="I160" s="293"/>
      <c r="J160" s="293"/>
      <c r="K160" s="289"/>
    </row>
    <row r="161" spans="2:11" ht="18.75" customHeight="1">
      <c r="B161" s="299"/>
      <c r="C161" s="299"/>
      <c r="D161" s="299"/>
      <c r="E161" s="299"/>
      <c r="F161" s="299"/>
      <c r="G161" s="299"/>
      <c r="H161" s="299"/>
      <c r="I161" s="299"/>
      <c r="J161" s="299"/>
      <c r="K161" s="299"/>
    </row>
    <row r="162" spans="2:11" ht="7.5" customHeight="1">
      <c r="B162" s="281"/>
      <c r="C162" s="282"/>
      <c r="D162" s="282"/>
      <c r="E162" s="282"/>
      <c r="F162" s="282"/>
      <c r="G162" s="282"/>
      <c r="H162" s="282"/>
      <c r="I162" s="282"/>
      <c r="J162" s="282"/>
      <c r="K162" s="283"/>
    </row>
    <row r="163" spans="2:11" ht="45" customHeight="1">
      <c r="B163" s="284"/>
      <c r="C163" s="408" t="s">
        <v>840</v>
      </c>
      <c r="D163" s="408"/>
      <c r="E163" s="408"/>
      <c r="F163" s="408"/>
      <c r="G163" s="408"/>
      <c r="H163" s="408"/>
      <c r="I163" s="408"/>
      <c r="J163" s="408"/>
      <c r="K163" s="285"/>
    </row>
    <row r="164" spans="2:11" ht="17.25" customHeight="1">
      <c r="B164" s="284"/>
      <c r="C164" s="305" t="s">
        <v>769</v>
      </c>
      <c r="D164" s="305"/>
      <c r="E164" s="305"/>
      <c r="F164" s="305" t="s">
        <v>770</v>
      </c>
      <c r="G164" s="342"/>
      <c r="H164" s="343" t="s">
        <v>118</v>
      </c>
      <c r="I164" s="343" t="s">
        <v>57</v>
      </c>
      <c r="J164" s="305" t="s">
        <v>771</v>
      </c>
      <c r="K164" s="285"/>
    </row>
    <row r="165" spans="2:11" ht="17.25" customHeight="1">
      <c r="B165" s="286"/>
      <c r="C165" s="307" t="s">
        <v>772</v>
      </c>
      <c r="D165" s="307"/>
      <c r="E165" s="307"/>
      <c r="F165" s="308" t="s">
        <v>773</v>
      </c>
      <c r="G165" s="344"/>
      <c r="H165" s="345"/>
      <c r="I165" s="345"/>
      <c r="J165" s="307" t="s">
        <v>774</v>
      </c>
      <c r="K165" s="287"/>
    </row>
    <row r="166" spans="2:11" ht="5.25" customHeight="1">
      <c r="B166" s="313"/>
      <c r="C166" s="310"/>
      <c r="D166" s="310"/>
      <c r="E166" s="310"/>
      <c r="F166" s="310"/>
      <c r="G166" s="311"/>
      <c r="H166" s="310"/>
      <c r="I166" s="310"/>
      <c r="J166" s="310"/>
      <c r="K166" s="334"/>
    </row>
    <row r="167" spans="2:11" ht="15" customHeight="1">
      <c r="B167" s="313"/>
      <c r="C167" s="293" t="s">
        <v>778</v>
      </c>
      <c r="D167" s="293"/>
      <c r="E167" s="293"/>
      <c r="F167" s="312" t="s">
        <v>775</v>
      </c>
      <c r="G167" s="293"/>
      <c r="H167" s="293" t="s">
        <v>814</v>
      </c>
      <c r="I167" s="293" t="s">
        <v>777</v>
      </c>
      <c r="J167" s="293">
        <v>120</v>
      </c>
      <c r="K167" s="334"/>
    </row>
    <row r="168" spans="2:11" ht="15" customHeight="1">
      <c r="B168" s="313"/>
      <c r="C168" s="293" t="s">
        <v>823</v>
      </c>
      <c r="D168" s="293"/>
      <c r="E168" s="293"/>
      <c r="F168" s="312" t="s">
        <v>775</v>
      </c>
      <c r="G168" s="293"/>
      <c r="H168" s="293" t="s">
        <v>824</v>
      </c>
      <c r="I168" s="293" t="s">
        <v>777</v>
      </c>
      <c r="J168" s="293" t="s">
        <v>825</v>
      </c>
      <c r="K168" s="334"/>
    </row>
    <row r="169" spans="2:11" ht="15" customHeight="1">
      <c r="B169" s="313"/>
      <c r="C169" s="293" t="s">
        <v>724</v>
      </c>
      <c r="D169" s="293"/>
      <c r="E169" s="293"/>
      <c r="F169" s="312" t="s">
        <v>775</v>
      </c>
      <c r="G169" s="293"/>
      <c r="H169" s="293" t="s">
        <v>841</v>
      </c>
      <c r="I169" s="293" t="s">
        <v>777</v>
      </c>
      <c r="J169" s="293" t="s">
        <v>825</v>
      </c>
      <c r="K169" s="334"/>
    </row>
    <row r="170" spans="2:11" ht="15" customHeight="1">
      <c r="B170" s="313"/>
      <c r="C170" s="293" t="s">
        <v>780</v>
      </c>
      <c r="D170" s="293"/>
      <c r="E170" s="293"/>
      <c r="F170" s="312" t="s">
        <v>781</v>
      </c>
      <c r="G170" s="293"/>
      <c r="H170" s="293" t="s">
        <v>841</v>
      </c>
      <c r="I170" s="293" t="s">
        <v>777</v>
      </c>
      <c r="J170" s="293">
        <v>50</v>
      </c>
      <c r="K170" s="334"/>
    </row>
    <row r="171" spans="2:11" ht="15" customHeight="1">
      <c r="B171" s="313"/>
      <c r="C171" s="293" t="s">
        <v>783</v>
      </c>
      <c r="D171" s="293"/>
      <c r="E171" s="293"/>
      <c r="F171" s="312" t="s">
        <v>775</v>
      </c>
      <c r="G171" s="293"/>
      <c r="H171" s="293" t="s">
        <v>841</v>
      </c>
      <c r="I171" s="293" t="s">
        <v>785</v>
      </c>
      <c r="J171" s="293"/>
      <c r="K171" s="334"/>
    </row>
    <row r="172" spans="2:11" ht="15" customHeight="1">
      <c r="B172" s="313"/>
      <c r="C172" s="293" t="s">
        <v>794</v>
      </c>
      <c r="D172" s="293"/>
      <c r="E172" s="293"/>
      <c r="F172" s="312" t="s">
        <v>781</v>
      </c>
      <c r="G172" s="293"/>
      <c r="H172" s="293" t="s">
        <v>841</v>
      </c>
      <c r="I172" s="293" t="s">
        <v>777</v>
      </c>
      <c r="J172" s="293">
        <v>50</v>
      </c>
      <c r="K172" s="334"/>
    </row>
    <row r="173" spans="2:11" ht="15" customHeight="1">
      <c r="B173" s="313"/>
      <c r="C173" s="293" t="s">
        <v>802</v>
      </c>
      <c r="D173" s="293"/>
      <c r="E173" s="293"/>
      <c r="F173" s="312" t="s">
        <v>781</v>
      </c>
      <c r="G173" s="293"/>
      <c r="H173" s="293" t="s">
        <v>841</v>
      </c>
      <c r="I173" s="293" t="s">
        <v>777</v>
      </c>
      <c r="J173" s="293">
        <v>50</v>
      </c>
      <c r="K173" s="334"/>
    </row>
    <row r="174" spans="2:11" ht="15" customHeight="1">
      <c r="B174" s="313"/>
      <c r="C174" s="293" t="s">
        <v>800</v>
      </c>
      <c r="D174" s="293"/>
      <c r="E174" s="293"/>
      <c r="F174" s="312" t="s">
        <v>781</v>
      </c>
      <c r="G174" s="293"/>
      <c r="H174" s="293" t="s">
        <v>841</v>
      </c>
      <c r="I174" s="293" t="s">
        <v>777</v>
      </c>
      <c r="J174" s="293">
        <v>50</v>
      </c>
      <c r="K174" s="334"/>
    </row>
    <row r="175" spans="2:11" ht="15" customHeight="1">
      <c r="B175" s="313"/>
      <c r="C175" s="293" t="s">
        <v>117</v>
      </c>
      <c r="D175" s="293"/>
      <c r="E175" s="293"/>
      <c r="F175" s="312" t="s">
        <v>775</v>
      </c>
      <c r="G175" s="293"/>
      <c r="H175" s="293" t="s">
        <v>842</v>
      </c>
      <c r="I175" s="293" t="s">
        <v>843</v>
      </c>
      <c r="J175" s="293"/>
      <c r="K175" s="334"/>
    </row>
    <row r="176" spans="2:11" ht="15" customHeight="1">
      <c r="B176" s="313"/>
      <c r="C176" s="293" t="s">
        <v>57</v>
      </c>
      <c r="D176" s="293"/>
      <c r="E176" s="293"/>
      <c r="F176" s="312" t="s">
        <v>775</v>
      </c>
      <c r="G176" s="293"/>
      <c r="H176" s="293" t="s">
        <v>844</v>
      </c>
      <c r="I176" s="293" t="s">
        <v>845</v>
      </c>
      <c r="J176" s="293">
        <v>1</v>
      </c>
      <c r="K176" s="334"/>
    </row>
    <row r="177" spans="2:11" ht="15" customHeight="1">
      <c r="B177" s="313"/>
      <c r="C177" s="293" t="s">
        <v>53</v>
      </c>
      <c r="D177" s="293"/>
      <c r="E177" s="293"/>
      <c r="F177" s="312" t="s">
        <v>775</v>
      </c>
      <c r="G177" s="293"/>
      <c r="H177" s="293" t="s">
        <v>846</v>
      </c>
      <c r="I177" s="293" t="s">
        <v>777</v>
      </c>
      <c r="J177" s="293">
        <v>20</v>
      </c>
      <c r="K177" s="334"/>
    </row>
    <row r="178" spans="2:11" ht="15" customHeight="1">
      <c r="B178" s="313"/>
      <c r="C178" s="293" t="s">
        <v>118</v>
      </c>
      <c r="D178" s="293"/>
      <c r="E178" s="293"/>
      <c r="F178" s="312" t="s">
        <v>775</v>
      </c>
      <c r="G178" s="293"/>
      <c r="H178" s="293" t="s">
        <v>847</v>
      </c>
      <c r="I178" s="293" t="s">
        <v>777</v>
      </c>
      <c r="J178" s="293">
        <v>255</v>
      </c>
      <c r="K178" s="334"/>
    </row>
    <row r="179" spans="2:11" ht="15" customHeight="1">
      <c r="B179" s="313"/>
      <c r="C179" s="293" t="s">
        <v>119</v>
      </c>
      <c r="D179" s="293"/>
      <c r="E179" s="293"/>
      <c r="F179" s="312" t="s">
        <v>775</v>
      </c>
      <c r="G179" s="293"/>
      <c r="H179" s="293" t="s">
        <v>740</v>
      </c>
      <c r="I179" s="293" t="s">
        <v>777</v>
      </c>
      <c r="J179" s="293">
        <v>10</v>
      </c>
      <c r="K179" s="334"/>
    </row>
    <row r="180" spans="2:11" ht="15" customHeight="1">
      <c r="B180" s="313"/>
      <c r="C180" s="293" t="s">
        <v>120</v>
      </c>
      <c r="D180" s="293"/>
      <c r="E180" s="293"/>
      <c r="F180" s="312" t="s">
        <v>775</v>
      </c>
      <c r="G180" s="293"/>
      <c r="H180" s="293" t="s">
        <v>848</v>
      </c>
      <c r="I180" s="293" t="s">
        <v>809</v>
      </c>
      <c r="J180" s="293"/>
      <c r="K180" s="334"/>
    </row>
    <row r="181" spans="2:11" ht="15" customHeight="1">
      <c r="B181" s="313"/>
      <c r="C181" s="293" t="s">
        <v>849</v>
      </c>
      <c r="D181" s="293"/>
      <c r="E181" s="293"/>
      <c r="F181" s="312" t="s">
        <v>775</v>
      </c>
      <c r="G181" s="293"/>
      <c r="H181" s="293" t="s">
        <v>850</v>
      </c>
      <c r="I181" s="293" t="s">
        <v>809</v>
      </c>
      <c r="J181" s="293"/>
      <c r="K181" s="334"/>
    </row>
    <row r="182" spans="2:11" ht="15" customHeight="1">
      <c r="B182" s="313"/>
      <c r="C182" s="293" t="s">
        <v>838</v>
      </c>
      <c r="D182" s="293"/>
      <c r="E182" s="293"/>
      <c r="F182" s="312" t="s">
        <v>775</v>
      </c>
      <c r="G182" s="293"/>
      <c r="H182" s="293" t="s">
        <v>851</v>
      </c>
      <c r="I182" s="293" t="s">
        <v>809</v>
      </c>
      <c r="J182" s="293"/>
      <c r="K182" s="334"/>
    </row>
    <row r="183" spans="2:11" ht="15" customHeight="1">
      <c r="B183" s="313"/>
      <c r="C183" s="293" t="s">
        <v>122</v>
      </c>
      <c r="D183" s="293"/>
      <c r="E183" s="293"/>
      <c r="F183" s="312" t="s">
        <v>781</v>
      </c>
      <c r="G183" s="293"/>
      <c r="H183" s="293" t="s">
        <v>852</v>
      </c>
      <c r="I183" s="293" t="s">
        <v>777</v>
      </c>
      <c r="J183" s="293">
        <v>50</v>
      </c>
      <c r="K183" s="334"/>
    </row>
    <row r="184" spans="2:11" ht="15" customHeight="1">
      <c r="B184" s="313"/>
      <c r="C184" s="293" t="s">
        <v>853</v>
      </c>
      <c r="D184" s="293"/>
      <c r="E184" s="293"/>
      <c r="F184" s="312" t="s">
        <v>781</v>
      </c>
      <c r="G184" s="293"/>
      <c r="H184" s="293" t="s">
        <v>854</v>
      </c>
      <c r="I184" s="293" t="s">
        <v>855</v>
      </c>
      <c r="J184" s="293"/>
      <c r="K184" s="334"/>
    </row>
    <row r="185" spans="2:11" ht="15" customHeight="1">
      <c r="B185" s="313"/>
      <c r="C185" s="293" t="s">
        <v>856</v>
      </c>
      <c r="D185" s="293"/>
      <c r="E185" s="293"/>
      <c r="F185" s="312" t="s">
        <v>781</v>
      </c>
      <c r="G185" s="293"/>
      <c r="H185" s="293" t="s">
        <v>857</v>
      </c>
      <c r="I185" s="293" t="s">
        <v>855</v>
      </c>
      <c r="J185" s="293"/>
      <c r="K185" s="334"/>
    </row>
    <row r="186" spans="2:11" ht="15" customHeight="1">
      <c r="B186" s="313"/>
      <c r="C186" s="293" t="s">
        <v>858</v>
      </c>
      <c r="D186" s="293"/>
      <c r="E186" s="293"/>
      <c r="F186" s="312" t="s">
        <v>781</v>
      </c>
      <c r="G186" s="293"/>
      <c r="H186" s="293" t="s">
        <v>859</v>
      </c>
      <c r="I186" s="293" t="s">
        <v>855</v>
      </c>
      <c r="J186" s="293"/>
      <c r="K186" s="334"/>
    </row>
    <row r="187" spans="2:11" ht="15" customHeight="1">
      <c r="B187" s="313"/>
      <c r="C187" s="346" t="s">
        <v>860</v>
      </c>
      <c r="D187" s="293"/>
      <c r="E187" s="293"/>
      <c r="F187" s="312" t="s">
        <v>781</v>
      </c>
      <c r="G187" s="293"/>
      <c r="H187" s="293" t="s">
        <v>861</v>
      </c>
      <c r="I187" s="293" t="s">
        <v>862</v>
      </c>
      <c r="J187" s="347" t="s">
        <v>863</v>
      </c>
      <c r="K187" s="334"/>
    </row>
    <row r="188" spans="2:11" ht="15" customHeight="1">
      <c r="B188" s="313"/>
      <c r="C188" s="298" t="s">
        <v>42</v>
      </c>
      <c r="D188" s="293"/>
      <c r="E188" s="293"/>
      <c r="F188" s="312" t="s">
        <v>775</v>
      </c>
      <c r="G188" s="293"/>
      <c r="H188" s="289" t="s">
        <v>864</v>
      </c>
      <c r="I188" s="293" t="s">
        <v>865</v>
      </c>
      <c r="J188" s="293"/>
      <c r="K188" s="334"/>
    </row>
    <row r="189" spans="2:11" ht="15" customHeight="1">
      <c r="B189" s="313"/>
      <c r="C189" s="298" t="s">
        <v>866</v>
      </c>
      <c r="D189" s="293"/>
      <c r="E189" s="293"/>
      <c r="F189" s="312" t="s">
        <v>775</v>
      </c>
      <c r="G189" s="293"/>
      <c r="H189" s="293" t="s">
        <v>867</v>
      </c>
      <c r="I189" s="293" t="s">
        <v>809</v>
      </c>
      <c r="J189" s="293"/>
      <c r="K189" s="334"/>
    </row>
    <row r="190" spans="2:11" ht="15" customHeight="1">
      <c r="B190" s="313"/>
      <c r="C190" s="298" t="s">
        <v>868</v>
      </c>
      <c r="D190" s="293"/>
      <c r="E190" s="293"/>
      <c r="F190" s="312" t="s">
        <v>775</v>
      </c>
      <c r="G190" s="293"/>
      <c r="H190" s="293" t="s">
        <v>869</v>
      </c>
      <c r="I190" s="293" t="s">
        <v>809</v>
      </c>
      <c r="J190" s="293"/>
      <c r="K190" s="334"/>
    </row>
    <row r="191" spans="2:11" ht="15" customHeight="1">
      <c r="B191" s="313"/>
      <c r="C191" s="298" t="s">
        <v>870</v>
      </c>
      <c r="D191" s="293"/>
      <c r="E191" s="293"/>
      <c r="F191" s="312" t="s">
        <v>781</v>
      </c>
      <c r="G191" s="293"/>
      <c r="H191" s="293" t="s">
        <v>871</v>
      </c>
      <c r="I191" s="293" t="s">
        <v>809</v>
      </c>
      <c r="J191" s="293"/>
      <c r="K191" s="334"/>
    </row>
    <row r="192" spans="2:11" ht="15" customHeight="1">
      <c r="B192" s="340"/>
      <c r="C192" s="348"/>
      <c r="D192" s="322"/>
      <c r="E192" s="322"/>
      <c r="F192" s="322"/>
      <c r="G192" s="322"/>
      <c r="H192" s="322"/>
      <c r="I192" s="322"/>
      <c r="J192" s="322"/>
      <c r="K192" s="341"/>
    </row>
    <row r="193" spans="2:11" ht="18.75" customHeight="1">
      <c r="B193" s="289"/>
      <c r="C193" s="293"/>
      <c r="D193" s="293"/>
      <c r="E193" s="293"/>
      <c r="F193" s="312"/>
      <c r="G193" s="293"/>
      <c r="H193" s="293"/>
      <c r="I193" s="293"/>
      <c r="J193" s="293"/>
      <c r="K193" s="289"/>
    </row>
    <row r="194" spans="2:11" ht="18.75" customHeight="1">
      <c r="B194" s="289"/>
      <c r="C194" s="293"/>
      <c r="D194" s="293"/>
      <c r="E194" s="293"/>
      <c r="F194" s="312"/>
      <c r="G194" s="293"/>
      <c r="H194" s="293"/>
      <c r="I194" s="293"/>
      <c r="J194" s="293"/>
      <c r="K194" s="289"/>
    </row>
    <row r="195" spans="2:11" ht="18.75" customHeight="1">
      <c r="B195" s="299"/>
      <c r="C195" s="299"/>
      <c r="D195" s="299"/>
      <c r="E195" s="299"/>
      <c r="F195" s="299"/>
      <c r="G195" s="299"/>
      <c r="H195" s="299"/>
      <c r="I195" s="299"/>
      <c r="J195" s="299"/>
      <c r="K195" s="299"/>
    </row>
    <row r="196" spans="2:11">
      <c r="B196" s="281"/>
      <c r="C196" s="282"/>
      <c r="D196" s="282"/>
      <c r="E196" s="282"/>
      <c r="F196" s="282"/>
      <c r="G196" s="282"/>
      <c r="H196" s="282"/>
      <c r="I196" s="282"/>
      <c r="J196" s="282"/>
      <c r="K196" s="283"/>
    </row>
    <row r="197" spans="2:11" ht="21">
      <c r="B197" s="284"/>
      <c r="C197" s="408" t="s">
        <v>872</v>
      </c>
      <c r="D197" s="408"/>
      <c r="E197" s="408"/>
      <c r="F197" s="408"/>
      <c r="G197" s="408"/>
      <c r="H197" s="408"/>
      <c r="I197" s="408"/>
      <c r="J197" s="408"/>
      <c r="K197" s="285"/>
    </row>
    <row r="198" spans="2:11" ht="25.5" customHeight="1">
      <c r="B198" s="284"/>
      <c r="C198" s="349" t="s">
        <v>873</v>
      </c>
      <c r="D198" s="349"/>
      <c r="E198" s="349"/>
      <c r="F198" s="349" t="s">
        <v>874</v>
      </c>
      <c r="G198" s="350"/>
      <c r="H198" s="407" t="s">
        <v>875</v>
      </c>
      <c r="I198" s="407"/>
      <c r="J198" s="407"/>
      <c r="K198" s="285"/>
    </row>
    <row r="199" spans="2:11" ht="5.25" customHeight="1">
      <c r="B199" s="313"/>
      <c r="C199" s="310"/>
      <c r="D199" s="310"/>
      <c r="E199" s="310"/>
      <c r="F199" s="310"/>
      <c r="G199" s="293"/>
      <c r="H199" s="310"/>
      <c r="I199" s="310"/>
      <c r="J199" s="310"/>
      <c r="K199" s="334"/>
    </row>
    <row r="200" spans="2:11" ht="15" customHeight="1">
      <c r="B200" s="313"/>
      <c r="C200" s="293" t="s">
        <v>865</v>
      </c>
      <c r="D200" s="293"/>
      <c r="E200" s="293"/>
      <c r="F200" s="312" t="s">
        <v>43</v>
      </c>
      <c r="G200" s="293"/>
      <c r="H200" s="406" t="s">
        <v>876</v>
      </c>
      <c r="I200" s="406"/>
      <c r="J200" s="406"/>
      <c r="K200" s="334"/>
    </row>
    <row r="201" spans="2:11" ht="15" customHeight="1">
      <c r="B201" s="313"/>
      <c r="C201" s="319"/>
      <c r="D201" s="293"/>
      <c r="E201" s="293"/>
      <c r="F201" s="312" t="s">
        <v>44</v>
      </c>
      <c r="G201" s="293"/>
      <c r="H201" s="406" t="s">
        <v>877</v>
      </c>
      <c r="I201" s="406"/>
      <c r="J201" s="406"/>
      <c r="K201" s="334"/>
    </row>
    <row r="202" spans="2:11" ht="15" customHeight="1">
      <c r="B202" s="313"/>
      <c r="C202" s="319"/>
      <c r="D202" s="293"/>
      <c r="E202" s="293"/>
      <c r="F202" s="312" t="s">
        <v>47</v>
      </c>
      <c r="G202" s="293"/>
      <c r="H202" s="406" t="s">
        <v>878</v>
      </c>
      <c r="I202" s="406"/>
      <c r="J202" s="406"/>
      <c r="K202" s="334"/>
    </row>
    <row r="203" spans="2:11" ht="15" customHeight="1">
      <c r="B203" s="313"/>
      <c r="C203" s="293"/>
      <c r="D203" s="293"/>
      <c r="E203" s="293"/>
      <c r="F203" s="312" t="s">
        <v>45</v>
      </c>
      <c r="G203" s="293"/>
      <c r="H203" s="406" t="s">
        <v>879</v>
      </c>
      <c r="I203" s="406"/>
      <c r="J203" s="406"/>
      <c r="K203" s="334"/>
    </row>
    <row r="204" spans="2:11" ht="15" customHeight="1">
      <c r="B204" s="313"/>
      <c r="C204" s="293"/>
      <c r="D204" s="293"/>
      <c r="E204" s="293"/>
      <c r="F204" s="312" t="s">
        <v>46</v>
      </c>
      <c r="G204" s="293"/>
      <c r="H204" s="406" t="s">
        <v>880</v>
      </c>
      <c r="I204" s="406"/>
      <c r="J204" s="406"/>
      <c r="K204" s="334"/>
    </row>
    <row r="205" spans="2:11" ht="15" customHeight="1">
      <c r="B205" s="313"/>
      <c r="C205" s="293"/>
      <c r="D205" s="293"/>
      <c r="E205" s="293"/>
      <c r="F205" s="312"/>
      <c r="G205" s="293"/>
      <c r="H205" s="293"/>
      <c r="I205" s="293"/>
      <c r="J205" s="293"/>
      <c r="K205" s="334"/>
    </row>
    <row r="206" spans="2:11" ht="15" customHeight="1">
      <c r="B206" s="313"/>
      <c r="C206" s="293" t="s">
        <v>821</v>
      </c>
      <c r="D206" s="293"/>
      <c r="E206" s="293"/>
      <c r="F206" s="312" t="s">
        <v>79</v>
      </c>
      <c r="G206" s="293"/>
      <c r="H206" s="406" t="s">
        <v>881</v>
      </c>
      <c r="I206" s="406"/>
      <c r="J206" s="406"/>
      <c r="K206" s="334"/>
    </row>
    <row r="207" spans="2:11" ht="15" customHeight="1">
      <c r="B207" s="313"/>
      <c r="C207" s="319"/>
      <c r="D207" s="293"/>
      <c r="E207" s="293"/>
      <c r="F207" s="312" t="s">
        <v>719</v>
      </c>
      <c r="G207" s="293"/>
      <c r="H207" s="406" t="s">
        <v>720</v>
      </c>
      <c r="I207" s="406"/>
      <c r="J207" s="406"/>
      <c r="K207" s="334"/>
    </row>
    <row r="208" spans="2:11" ht="15" customHeight="1">
      <c r="B208" s="313"/>
      <c r="C208" s="293"/>
      <c r="D208" s="293"/>
      <c r="E208" s="293"/>
      <c r="F208" s="312" t="s">
        <v>717</v>
      </c>
      <c r="G208" s="293"/>
      <c r="H208" s="406" t="s">
        <v>882</v>
      </c>
      <c r="I208" s="406"/>
      <c r="J208" s="406"/>
      <c r="K208" s="334"/>
    </row>
    <row r="209" spans="2:11" ht="15" customHeight="1">
      <c r="B209" s="351"/>
      <c r="C209" s="319"/>
      <c r="D209" s="319"/>
      <c r="E209" s="319"/>
      <c r="F209" s="312" t="s">
        <v>83</v>
      </c>
      <c r="G209" s="298"/>
      <c r="H209" s="405" t="s">
        <v>721</v>
      </c>
      <c r="I209" s="405"/>
      <c r="J209" s="405"/>
      <c r="K209" s="352"/>
    </row>
    <row r="210" spans="2:11" ht="15" customHeight="1">
      <c r="B210" s="351"/>
      <c r="C210" s="319"/>
      <c r="D210" s="319"/>
      <c r="E210" s="319"/>
      <c r="F210" s="312" t="s">
        <v>722</v>
      </c>
      <c r="G210" s="298"/>
      <c r="H210" s="405" t="s">
        <v>883</v>
      </c>
      <c r="I210" s="405"/>
      <c r="J210" s="405"/>
      <c r="K210" s="352"/>
    </row>
    <row r="211" spans="2:11" ht="15" customHeight="1">
      <c r="B211" s="351"/>
      <c r="C211" s="319"/>
      <c r="D211" s="319"/>
      <c r="E211" s="319"/>
      <c r="F211" s="353"/>
      <c r="G211" s="298"/>
      <c r="H211" s="354"/>
      <c r="I211" s="354"/>
      <c r="J211" s="354"/>
      <c r="K211" s="352"/>
    </row>
    <row r="212" spans="2:11" ht="15" customHeight="1">
      <c r="B212" s="351"/>
      <c r="C212" s="293" t="s">
        <v>845</v>
      </c>
      <c r="D212" s="319"/>
      <c r="E212" s="319"/>
      <c r="F212" s="312">
        <v>1</v>
      </c>
      <c r="G212" s="298"/>
      <c r="H212" s="405" t="s">
        <v>884</v>
      </c>
      <c r="I212" s="405"/>
      <c r="J212" s="405"/>
      <c r="K212" s="352"/>
    </row>
    <row r="213" spans="2:11" ht="15" customHeight="1">
      <c r="B213" s="351"/>
      <c r="C213" s="319"/>
      <c r="D213" s="319"/>
      <c r="E213" s="319"/>
      <c r="F213" s="312">
        <v>2</v>
      </c>
      <c r="G213" s="298"/>
      <c r="H213" s="405" t="s">
        <v>885</v>
      </c>
      <c r="I213" s="405"/>
      <c r="J213" s="405"/>
      <c r="K213" s="352"/>
    </row>
    <row r="214" spans="2:11" ht="15" customHeight="1">
      <c r="B214" s="351"/>
      <c r="C214" s="319"/>
      <c r="D214" s="319"/>
      <c r="E214" s="319"/>
      <c r="F214" s="312">
        <v>3</v>
      </c>
      <c r="G214" s="298"/>
      <c r="H214" s="405" t="s">
        <v>886</v>
      </c>
      <c r="I214" s="405"/>
      <c r="J214" s="405"/>
      <c r="K214" s="352"/>
    </row>
    <row r="215" spans="2:11" ht="15" customHeight="1">
      <c r="B215" s="351"/>
      <c r="C215" s="319"/>
      <c r="D215" s="319"/>
      <c r="E215" s="319"/>
      <c r="F215" s="312">
        <v>4</v>
      </c>
      <c r="G215" s="298"/>
      <c r="H215" s="405" t="s">
        <v>887</v>
      </c>
      <c r="I215" s="405"/>
      <c r="J215" s="405"/>
      <c r="K215" s="352"/>
    </row>
    <row r="216" spans="2:11" ht="12.75" customHeight="1">
      <c r="B216" s="355"/>
      <c r="C216" s="356"/>
      <c r="D216" s="356"/>
      <c r="E216" s="356"/>
      <c r="F216" s="356"/>
      <c r="G216" s="356"/>
      <c r="H216" s="356"/>
      <c r="I216" s="356"/>
      <c r="J216" s="356"/>
      <c r="K216" s="357"/>
    </row>
  </sheetData>
  <sheetProtection formatCells="0" formatColumns="0" formatRows="0" insertColumns="0" insertRows="0" insertHyperlinks="0" deleteColumns="0" deleteRows="0" sort="0" autoFilter="0" pivotTables="0"/>
  <mergeCells count="77">
    <mergeCell ref="F17:J17"/>
    <mergeCell ref="C3:J3"/>
    <mergeCell ref="C9:J9"/>
    <mergeCell ref="D11:J11"/>
    <mergeCell ref="D14:J14"/>
    <mergeCell ref="D15:J15"/>
    <mergeCell ref="F16:J16"/>
    <mergeCell ref="D10:J10"/>
    <mergeCell ref="D13:J13"/>
    <mergeCell ref="C4:J4"/>
    <mergeCell ref="C6:J6"/>
    <mergeCell ref="C7:J7"/>
    <mergeCell ref="C23:J23"/>
    <mergeCell ref="D25:J25"/>
    <mergeCell ref="C24:J24"/>
    <mergeCell ref="F18:J18"/>
    <mergeCell ref="F21:J21"/>
    <mergeCell ref="F19:J19"/>
    <mergeCell ref="F20:J20"/>
    <mergeCell ref="D31:J31"/>
    <mergeCell ref="D32:J32"/>
    <mergeCell ref="D29:J29"/>
    <mergeCell ref="D28:J28"/>
    <mergeCell ref="D26:J26"/>
    <mergeCell ref="G43:J43"/>
    <mergeCell ref="G42:J42"/>
    <mergeCell ref="D33:J33"/>
    <mergeCell ref="G38:J38"/>
    <mergeCell ref="G39:J39"/>
    <mergeCell ref="G40:J40"/>
    <mergeCell ref="G41:J41"/>
    <mergeCell ref="G34:J34"/>
    <mergeCell ref="G35:J35"/>
    <mergeCell ref="G36:J36"/>
    <mergeCell ref="G37:J37"/>
    <mergeCell ref="D57:J57"/>
    <mergeCell ref="D56:J56"/>
    <mergeCell ref="D45:J45"/>
    <mergeCell ref="C50:J50"/>
    <mergeCell ref="C52:J52"/>
    <mergeCell ref="C53:J53"/>
    <mergeCell ref="C55:J55"/>
    <mergeCell ref="D49:J49"/>
    <mergeCell ref="E48:J48"/>
    <mergeCell ref="E47:J47"/>
    <mergeCell ref="E46:J46"/>
    <mergeCell ref="D59:J59"/>
    <mergeCell ref="D60:J60"/>
    <mergeCell ref="D63:J63"/>
    <mergeCell ref="D61:J61"/>
    <mergeCell ref="D58:J58"/>
    <mergeCell ref="D68:J68"/>
    <mergeCell ref="D66:J66"/>
    <mergeCell ref="D65:J65"/>
    <mergeCell ref="D67:J67"/>
    <mergeCell ref="D64:J64"/>
    <mergeCell ref="C163:J163"/>
    <mergeCell ref="C120:J120"/>
    <mergeCell ref="C145:J145"/>
    <mergeCell ref="C100:J100"/>
    <mergeCell ref="C73:J73"/>
    <mergeCell ref="H198:J198"/>
    <mergeCell ref="C197:J197"/>
    <mergeCell ref="H206:J206"/>
    <mergeCell ref="H204:J204"/>
    <mergeCell ref="H202:J202"/>
    <mergeCell ref="H200:J200"/>
    <mergeCell ref="H215:J215"/>
    <mergeCell ref="H208:J208"/>
    <mergeCell ref="H203:J203"/>
    <mergeCell ref="H201:J201"/>
    <mergeCell ref="H212:J212"/>
    <mergeCell ref="H214:J214"/>
    <mergeCell ref="H213:J213"/>
    <mergeCell ref="H210:J210"/>
    <mergeCell ref="H209:J209"/>
    <mergeCell ref="H207:J207"/>
  </mergeCells>
  <pageMargins left="0.59027779999999996" right="0.59027779999999996" top="0.59027779999999996" bottom="0.59027779999999996" header="0" footer="0"/>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d4cc1580-2a65-4676-bc43-8335e1d944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C29A8566905EE43B27BE3EB837E23D1" ma:contentTypeVersion="13" ma:contentTypeDescription="Vytvoří nový dokument" ma:contentTypeScope="" ma:versionID="e4fb12c9d4dc22cbe535b1d6ba51bde8">
  <xsd:schema xmlns:xsd="http://www.w3.org/2001/XMLSchema" xmlns:xs="http://www.w3.org/2001/XMLSchema" xmlns:p="http://schemas.microsoft.com/office/2006/metadata/properties" xmlns:ns2="9ff150a7-0dd8-4c18-9463-a952d6568fe2" xmlns:ns3="d4cc1580-2a65-4676-bc43-8335e1d94486" targetNamespace="http://schemas.microsoft.com/office/2006/metadata/properties" ma:root="true" ma:fieldsID="f6085de7b6de8ec35c43fa3fd4982794" ns2:_="" ns3:_="">
    <xsd:import namespace="9ff150a7-0dd8-4c18-9463-a952d6568fe2"/>
    <xsd:import namespace="d4cc1580-2a65-4676-bc43-8335e1d944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150a7-0dd8-4c18-9463-a952d6568fe2"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cc1580-2a65-4676-bc43-8335e1d944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0B3EF2-0E45-45B2-A4F6-AE435164A925}">
  <ds:schemaRefs>
    <ds:schemaRef ds:uri="http://schemas.microsoft.com/office/2006/metadata/properties"/>
    <ds:schemaRef ds:uri="http://schemas.microsoft.com/office/infopath/2007/PartnerControls"/>
    <ds:schemaRef ds:uri="d4cc1580-2a65-4676-bc43-8335e1d94486"/>
  </ds:schemaRefs>
</ds:datastoreItem>
</file>

<file path=customXml/itemProps2.xml><?xml version="1.0" encoding="utf-8"?>
<ds:datastoreItem xmlns:ds="http://schemas.openxmlformats.org/officeDocument/2006/customXml" ds:itemID="{DBC76EAD-CE2E-47DE-81FB-1896599A9E88}">
  <ds:schemaRefs>
    <ds:schemaRef ds:uri="http://schemas.microsoft.com/sharepoint/v3/contenttype/forms"/>
  </ds:schemaRefs>
</ds:datastoreItem>
</file>

<file path=customXml/itemProps3.xml><?xml version="1.0" encoding="utf-8"?>
<ds:datastoreItem xmlns:ds="http://schemas.openxmlformats.org/officeDocument/2006/customXml" ds:itemID="{10566F63-61D1-4BD4-AA1B-E90EA7906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150a7-0dd8-4c18-9463-a952d6568fe2"/>
    <ds:schemaRef ds:uri="d4cc1580-2a65-4676-bc43-8335e1d94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1. - Stavební část</vt:lpstr>
      <vt:lpstr>VON - Vedlejší a ostatní ...</vt:lpstr>
      <vt:lpstr>Pokyny pro vyplnění</vt:lpstr>
      <vt:lpstr>'1. - Stavební část'!Názvy_tisku</vt:lpstr>
      <vt:lpstr>'Rekapitulace stavby'!Názvy_tisku</vt:lpstr>
      <vt:lpstr>'VON - Vedlejší a ostatní ...'!Názvy_tisku</vt:lpstr>
      <vt:lpstr>'1. - Stavební část'!Oblast_tisku</vt:lpstr>
      <vt:lpstr>'Pokyny pro vyplnění'!Oblast_tisku</vt:lpstr>
      <vt:lpstr>'Rekapitulace stavby'!Oblast_tisku</vt:lpstr>
      <vt:lpstr>'VON - Vedlejší a ostatní ...'!Oblast_tisku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Michal_PC\Michal</dc:creator>
  <cp:lastModifiedBy>Luděk Blovský</cp:lastModifiedBy>
  <dcterms:created xsi:type="dcterms:W3CDTF">2019-02-12T10:55:29Z</dcterms:created>
  <dcterms:modified xsi:type="dcterms:W3CDTF">2020-03-09T18:18:35Z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0x0101008C29A8566905EE43B27BE3EB837E23D1</vt:lpwstr>
  </property>
</Properties>
</file>